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8625"/>
  <workbookPr defaultThemeVersion="124226"/>
  <mc:AlternateContent xmlns:mc="http://schemas.openxmlformats.org/markup-compatibility/2006">
    <mc:Choice Requires="x15">
      <x15ac:absPath xmlns:x15ac="http://schemas.microsoft.com/office/spreadsheetml/2010/11/ac" url="P:\!PROJEKTY\PROJEKTY 2015\2015-05 Revitalizace ploch bytové zóny Ječná, Brno-Řečkovice\03-DPS\DPS-A_MČ ŘEČKOVICE\D.1.4_SAD\"/>
    </mc:Choice>
  </mc:AlternateContent>
  <bookViews>
    <workbookView xWindow="720" yWindow="345" windowWidth="17955" windowHeight="11280" activeTab="4"/>
  </bookViews>
  <sheets>
    <sheet name="Stavba" sheetId="1" r:id="rId1"/>
    <sheet name="SO 14 E5060117 KL" sheetId="2" r:id="rId2"/>
    <sheet name="SO 14 E5060117 Rek" sheetId="3" r:id="rId3"/>
    <sheet name="SO 14 E5060117 Pol" sheetId="4" r:id="rId4"/>
    <sheet name="SO 14 E5060117 KL-1" sheetId="5" r:id="rId5"/>
    <sheet name="SO 14 E5060117 Rek-1" sheetId="6" r:id="rId6"/>
    <sheet name="SO 14 E5060117 Pol-1" sheetId="7" r:id="rId7"/>
  </sheets>
  <definedNames>
    <definedName name="CelkemObjekty" localSheetId="0">Stavba!$F$31</definedName>
    <definedName name="CisloStavby" localSheetId="0">Stavba!$D$5</definedName>
    <definedName name="dadresa" localSheetId="0">Stavba!$D$8</definedName>
    <definedName name="DIČ" localSheetId="0">Stavba!$K$8</definedName>
    <definedName name="dmisto" localSheetId="0">Stavba!$D$9</definedName>
    <definedName name="dpsc" localSheetId="0">Stavba!$C$9</definedName>
    <definedName name="IČO" localSheetId="0">Stavba!$K$7</definedName>
    <definedName name="NazevObjektu" localSheetId="0">Stavba!$C$29</definedName>
    <definedName name="NazevStavby" localSheetId="0">Stavba!$E$5</definedName>
    <definedName name="_xlnm.Print_Titles" localSheetId="3">'SO 14 E5060117 Pol'!$1:$6</definedName>
    <definedName name="_xlnm.Print_Titles" localSheetId="6">'SO 14 E5060117 Pol-1'!$1:$6</definedName>
    <definedName name="_xlnm.Print_Titles" localSheetId="2">'SO 14 E5060117 Rek'!$1:$6</definedName>
    <definedName name="_xlnm.Print_Titles" localSheetId="5">'SO 14 E5060117 Rek-1'!$1:$6</definedName>
    <definedName name="Objednatel" localSheetId="0">Stavba!$D$11</definedName>
    <definedName name="Objekt" localSheetId="0">Stavba!$B$29</definedName>
    <definedName name="_xlnm.Print_Area" localSheetId="1">'SO 14 E5060117 KL'!$A$1:$G$45</definedName>
    <definedName name="_xlnm.Print_Area" localSheetId="4">'SO 14 E5060117 KL-1'!$A$1:$G$45</definedName>
    <definedName name="_xlnm.Print_Area" localSheetId="3">'SO 14 E5060117 Pol'!$A$1:$K$129</definedName>
    <definedName name="_xlnm.Print_Area" localSheetId="6">'SO 14 E5060117 Pol-1'!$A$1:$K$98</definedName>
    <definedName name="_xlnm.Print_Area" localSheetId="2">'SO 14 E5060117 Rek'!$A$1:$I$26</definedName>
    <definedName name="_xlnm.Print_Area" localSheetId="5">'SO 14 E5060117 Rek-1'!$A$1:$I$25</definedName>
    <definedName name="_xlnm.Print_Area" localSheetId="0">Stavba!$B$1:$J$78</definedName>
    <definedName name="odic" localSheetId="0">Stavba!$K$12</definedName>
    <definedName name="oico" localSheetId="0">Stavba!$K$11</definedName>
    <definedName name="omisto" localSheetId="0">Stavba!$D$13</definedName>
    <definedName name="onazev" localSheetId="0">Stavba!$D$12</definedName>
    <definedName name="opsc" localSheetId="0">Stavba!$C$13</definedName>
    <definedName name="SazbaDPH1" localSheetId="0">Stavba!$D$19</definedName>
    <definedName name="SazbaDPH2" localSheetId="0">Stavba!$D$21</definedName>
    <definedName name="solver_lin" localSheetId="3" hidden="1">0</definedName>
    <definedName name="solver_lin" localSheetId="6" hidden="1">0</definedName>
    <definedName name="solver_num" localSheetId="3" hidden="1">0</definedName>
    <definedName name="solver_num" localSheetId="6" hidden="1">0</definedName>
    <definedName name="solver_opt" localSheetId="3" hidden="1">'SO 14 E5060117 Pol'!#REF!</definedName>
    <definedName name="solver_opt" localSheetId="6" hidden="1">'SO 14 E5060117 Pol-1'!#REF!</definedName>
    <definedName name="solver_typ" localSheetId="3" hidden="1">1</definedName>
    <definedName name="solver_typ" localSheetId="6" hidden="1">1</definedName>
    <definedName name="solver_val" localSheetId="3" hidden="1">0</definedName>
    <definedName name="solver_val" localSheetId="6" hidden="1">0</definedName>
    <definedName name="SoucetDilu" localSheetId="0">Stavba!$F$63:$J$63</definedName>
    <definedName name="StavbaCelkem" localSheetId="0">Stavba!$H$31</definedName>
    <definedName name="Zhotovitel" localSheetId="0">Stavba!$D$7</definedName>
  </definedNames>
  <calcPr calcId="162913"/>
</workbook>
</file>

<file path=xl/calcChain.xml><?xml version="1.0" encoding="utf-8"?>
<calcChain xmlns="http://schemas.openxmlformats.org/spreadsheetml/2006/main">
  <c r="D18" i="5" l="1"/>
  <c r="I23" i="6"/>
  <c r="G18" i="5" s="1"/>
  <c r="D17" i="5"/>
  <c r="I22" i="6"/>
  <c r="G17" i="5" s="1"/>
  <c r="D16" i="5"/>
  <c r="I21" i="6"/>
  <c r="G16" i="5" s="1"/>
  <c r="D15" i="5"/>
  <c r="I20" i="6"/>
  <c r="G15" i="5" s="1"/>
  <c r="BE97" i="7"/>
  <c r="BD97" i="7"/>
  <c r="BC97" i="7"/>
  <c r="BA97" i="7"/>
  <c r="K97" i="7"/>
  <c r="I97" i="7"/>
  <c r="G97" i="7"/>
  <c r="BB97" i="7" s="1"/>
  <c r="BE96" i="7"/>
  <c r="BE98" i="7" s="1"/>
  <c r="I14" i="6" s="1"/>
  <c r="BD96" i="7"/>
  <c r="BC96" i="7"/>
  <c r="BA96" i="7"/>
  <c r="K96" i="7"/>
  <c r="I96" i="7"/>
  <c r="G96" i="7"/>
  <c r="BB96" i="7" s="1"/>
  <c r="BE94" i="7"/>
  <c r="BD94" i="7"/>
  <c r="BC94" i="7"/>
  <c r="BA94" i="7"/>
  <c r="K94" i="7"/>
  <c r="I94" i="7"/>
  <c r="G94" i="7"/>
  <c r="BB94" i="7" s="1"/>
  <c r="BE92" i="7"/>
  <c r="BD92" i="7"/>
  <c r="BC92" i="7"/>
  <c r="BA92" i="7"/>
  <c r="K92" i="7"/>
  <c r="I92" i="7"/>
  <c r="G92" i="7"/>
  <c r="BB92" i="7" s="1"/>
  <c r="BE89" i="7"/>
  <c r="BD89" i="7"/>
  <c r="BC89" i="7"/>
  <c r="BA89" i="7"/>
  <c r="K89" i="7"/>
  <c r="I89" i="7"/>
  <c r="G89" i="7"/>
  <c r="BB89" i="7" s="1"/>
  <c r="B14" i="6"/>
  <c r="A14" i="6"/>
  <c r="BE86" i="7"/>
  <c r="BE87" i="7" s="1"/>
  <c r="I13" i="6" s="1"/>
  <c r="BD86" i="7"/>
  <c r="BD87" i="7" s="1"/>
  <c r="H13" i="6" s="1"/>
  <c r="BC86" i="7"/>
  <c r="BC87" i="7" s="1"/>
  <c r="G13" i="6" s="1"/>
  <c r="BB86" i="7"/>
  <c r="BB87" i="7" s="1"/>
  <c r="F13" i="6" s="1"/>
  <c r="K86" i="7"/>
  <c r="K87" i="7" s="1"/>
  <c r="I86" i="7"/>
  <c r="I87" i="7" s="1"/>
  <c r="G86" i="7"/>
  <c r="BA86" i="7" s="1"/>
  <c r="BA87" i="7" s="1"/>
  <c r="E13" i="6" s="1"/>
  <c r="B13" i="6"/>
  <c r="A13" i="6"/>
  <c r="BE83" i="7"/>
  <c r="BE84" i="7" s="1"/>
  <c r="I12" i="6" s="1"/>
  <c r="BD83" i="7"/>
  <c r="BD84" i="7" s="1"/>
  <c r="H12" i="6" s="1"/>
  <c r="BC83" i="7"/>
  <c r="BB83" i="7"/>
  <c r="BB84" i="7" s="1"/>
  <c r="F12" i="6" s="1"/>
  <c r="K83" i="7"/>
  <c r="K84" i="7" s="1"/>
  <c r="I83" i="7"/>
  <c r="G83" i="7"/>
  <c r="BA83" i="7" s="1"/>
  <c r="BA84" i="7" s="1"/>
  <c r="E12" i="6" s="1"/>
  <c r="B12" i="6"/>
  <c r="A12" i="6"/>
  <c r="BC84" i="7"/>
  <c r="G12" i="6" s="1"/>
  <c r="I84" i="7"/>
  <c r="BE78" i="7"/>
  <c r="BD78" i="7"/>
  <c r="BC78" i="7"/>
  <c r="BB78" i="7"/>
  <c r="K78" i="7"/>
  <c r="I78" i="7"/>
  <c r="G78" i="7"/>
  <c r="BA78" i="7" s="1"/>
  <c r="BE76" i="7"/>
  <c r="BD76" i="7"/>
  <c r="BC76" i="7"/>
  <c r="BB76" i="7"/>
  <c r="K76" i="7"/>
  <c r="I76" i="7"/>
  <c r="G76" i="7"/>
  <c r="BA76" i="7" s="1"/>
  <c r="BE73" i="7"/>
  <c r="BD73" i="7"/>
  <c r="BC73" i="7"/>
  <c r="BB73" i="7"/>
  <c r="K73" i="7"/>
  <c r="I73" i="7"/>
  <c r="G73" i="7"/>
  <c r="BA73" i="7" s="1"/>
  <c r="BE72" i="7"/>
  <c r="BD72" i="7"/>
  <c r="BC72" i="7"/>
  <c r="BB72" i="7"/>
  <c r="K72" i="7"/>
  <c r="I72" i="7"/>
  <c r="G72" i="7"/>
  <c r="BA72" i="7" s="1"/>
  <c r="BE70" i="7"/>
  <c r="BD70" i="7"/>
  <c r="BC70" i="7"/>
  <c r="BB70" i="7"/>
  <c r="K70" i="7"/>
  <c r="K81" i="7" s="1"/>
  <c r="I70" i="7"/>
  <c r="G70" i="7"/>
  <c r="BA70" i="7" s="1"/>
  <c r="BE66" i="7"/>
  <c r="BD66" i="7"/>
  <c r="BD81" i="7" s="1"/>
  <c r="H11" i="6" s="1"/>
  <c r="BC66" i="7"/>
  <c r="BB66" i="7"/>
  <c r="K66" i="7"/>
  <c r="I66" i="7"/>
  <c r="G66" i="7"/>
  <c r="BA66" i="7" s="1"/>
  <c r="BE64" i="7"/>
  <c r="BD64" i="7"/>
  <c r="BC64" i="7"/>
  <c r="BB64" i="7"/>
  <c r="K64" i="7"/>
  <c r="I64" i="7"/>
  <c r="G64" i="7"/>
  <c r="BA64" i="7" s="1"/>
  <c r="BE62" i="7"/>
  <c r="BD62" i="7"/>
  <c r="BC62" i="7"/>
  <c r="BB62" i="7"/>
  <c r="K62" i="7"/>
  <c r="I62" i="7"/>
  <c r="G62" i="7"/>
  <c r="BA62" i="7" s="1"/>
  <c r="BE59" i="7"/>
  <c r="BD59" i="7"/>
  <c r="BC59" i="7"/>
  <c r="BB59" i="7"/>
  <c r="K59" i="7"/>
  <c r="I59" i="7"/>
  <c r="G59" i="7"/>
  <c r="BA59" i="7" s="1"/>
  <c r="BE55" i="7"/>
  <c r="BD55" i="7"/>
  <c r="BC55" i="7"/>
  <c r="BB55" i="7"/>
  <c r="K55" i="7"/>
  <c r="I55" i="7"/>
  <c r="G55" i="7"/>
  <c r="BA55" i="7" s="1"/>
  <c r="B11" i="6"/>
  <c r="A11" i="6"/>
  <c r="BB81" i="7"/>
  <c r="F11" i="6" s="1"/>
  <c r="BE52" i="7"/>
  <c r="BD52" i="7"/>
  <c r="BC52" i="7"/>
  <c r="BB52" i="7"/>
  <c r="K52" i="7"/>
  <c r="I52" i="7"/>
  <c r="G52" i="7"/>
  <c r="BA52" i="7" s="1"/>
  <c r="BE51" i="7"/>
  <c r="BD51" i="7"/>
  <c r="BC51" i="7"/>
  <c r="BC53" i="7" s="1"/>
  <c r="G10" i="6" s="1"/>
  <c r="BB51" i="7"/>
  <c r="K51" i="7"/>
  <c r="I51" i="7"/>
  <c r="G51" i="7"/>
  <c r="BA51" i="7" s="1"/>
  <c r="BE50" i="7"/>
  <c r="BD50" i="7"/>
  <c r="BC50" i="7"/>
  <c r="BB50" i="7"/>
  <c r="K50" i="7"/>
  <c r="I50" i="7"/>
  <c r="G50" i="7"/>
  <c r="BA50" i="7" s="1"/>
  <c r="B10" i="6"/>
  <c r="A10" i="6"/>
  <c r="BE45" i="7"/>
  <c r="BD45" i="7"/>
  <c r="BC45" i="7"/>
  <c r="BB45" i="7"/>
  <c r="K45" i="7"/>
  <c r="I45" i="7"/>
  <c r="G45" i="7"/>
  <c r="BA45" i="7" s="1"/>
  <c r="BE43" i="7"/>
  <c r="BD43" i="7"/>
  <c r="BC43" i="7"/>
  <c r="BB43" i="7"/>
  <c r="K43" i="7"/>
  <c r="I43" i="7"/>
  <c r="G43" i="7"/>
  <c r="BA43" i="7" s="1"/>
  <c r="BE40" i="7"/>
  <c r="BD40" i="7"/>
  <c r="BC40" i="7"/>
  <c r="BB40" i="7"/>
  <c r="K40" i="7"/>
  <c r="I40" i="7"/>
  <c r="G40" i="7"/>
  <c r="BA40" i="7" s="1"/>
  <c r="BE36" i="7"/>
  <c r="BE48" i="7" s="1"/>
  <c r="I9" i="6" s="1"/>
  <c r="BD36" i="7"/>
  <c r="BD48" i="7" s="1"/>
  <c r="H9" i="6" s="1"/>
  <c r="BC36" i="7"/>
  <c r="BC48" i="7" s="1"/>
  <c r="G9" i="6" s="1"/>
  <c r="BB36" i="7"/>
  <c r="K36" i="7"/>
  <c r="K48" i="7" s="1"/>
  <c r="I36" i="7"/>
  <c r="G36" i="7"/>
  <c r="BA36" i="7" s="1"/>
  <c r="B9" i="6"/>
  <c r="A9" i="6"/>
  <c r="BB48" i="7"/>
  <c r="F9" i="6" s="1"/>
  <c r="G48" i="7"/>
  <c r="BE33" i="7"/>
  <c r="BD33" i="7"/>
  <c r="BC33" i="7"/>
  <c r="BB33" i="7"/>
  <c r="K33" i="7"/>
  <c r="I33" i="7"/>
  <c r="G33" i="7"/>
  <c r="BA33" i="7" s="1"/>
  <c r="BE31" i="7"/>
  <c r="BD31" i="7"/>
  <c r="BC31" i="7"/>
  <c r="BB31" i="7"/>
  <c r="K31" i="7"/>
  <c r="I31" i="7"/>
  <c r="G31" i="7"/>
  <c r="BA31" i="7" s="1"/>
  <c r="BE30" i="7"/>
  <c r="BD30" i="7"/>
  <c r="BC30" i="7"/>
  <c r="BB30" i="7"/>
  <c r="K30" i="7"/>
  <c r="I30" i="7"/>
  <c r="G30" i="7"/>
  <c r="BA30" i="7" s="1"/>
  <c r="BE29" i="7"/>
  <c r="BD29" i="7"/>
  <c r="BC29" i="7"/>
  <c r="BB29" i="7"/>
  <c r="K29" i="7"/>
  <c r="I29" i="7"/>
  <c r="G29" i="7"/>
  <c r="BA29" i="7" s="1"/>
  <c r="BE27" i="7"/>
  <c r="BD27" i="7"/>
  <c r="BC27" i="7"/>
  <c r="BB27" i="7"/>
  <c r="K27" i="7"/>
  <c r="I27" i="7"/>
  <c r="G27" i="7"/>
  <c r="BA27" i="7" s="1"/>
  <c r="BE26" i="7"/>
  <c r="BD26" i="7"/>
  <c r="BC26" i="7"/>
  <c r="BB26" i="7"/>
  <c r="K26" i="7"/>
  <c r="I26" i="7"/>
  <c r="G26" i="7"/>
  <c r="BA26" i="7" s="1"/>
  <c r="BE25" i="7"/>
  <c r="BD25" i="7"/>
  <c r="BC25" i="7"/>
  <c r="BB25" i="7"/>
  <c r="K25" i="7"/>
  <c r="I25" i="7"/>
  <c r="G25" i="7"/>
  <c r="BA25" i="7" s="1"/>
  <c r="BE24" i="7"/>
  <c r="BD24" i="7"/>
  <c r="BC24" i="7"/>
  <c r="BB24" i="7"/>
  <c r="K24" i="7"/>
  <c r="I24" i="7"/>
  <c r="G24" i="7"/>
  <c r="BA24" i="7" s="1"/>
  <c r="BE23" i="7"/>
  <c r="BD23" i="7"/>
  <c r="BC23" i="7"/>
  <c r="BB23" i="7"/>
  <c r="K23" i="7"/>
  <c r="I23" i="7"/>
  <c r="G23" i="7"/>
  <c r="BA23" i="7" s="1"/>
  <c r="BE22" i="7"/>
  <c r="BD22" i="7"/>
  <c r="BC22" i="7"/>
  <c r="BB22" i="7"/>
  <c r="K22" i="7"/>
  <c r="I22" i="7"/>
  <c r="G22" i="7"/>
  <c r="BA22" i="7" s="1"/>
  <c r="BE20" i="7"/>
  <c r="BD20" i="7"/>
  <c r="BC20" i="7"/>
  <c r="BB20" i="7"/>
  <c r="K20" i="7"/>
  <c r="I20" i="7"/>
  <c r="G20" i="7"/>
  <c r="BA20" i="7" s="1"/>
  <c r="BE19" i="7"/>
  <c r="BD19" i="7"/>
  <c r="BC19" i="7"/>
  <c r="BB19" i="7"/>
  <c r="K19" i="7"/>
  <c r="I19" i="7"/>
  <c r="G19" i="7"/>
  <c r="BA19" i="7" s="1"/>
  <c r="BE11" i="7"/>
  <c r="BD11" i="7"/>
  <c r="BC11" i="7"/>
  <c r="BB11" i="7"/>
  <c r="K11" i="7"/>
  <c r="I11" i="7"/>
  <c r="G11" i="7"/>
  <c r="BA11" i="7" s="1"/>
  <c r="B8" i="6"/>
  <c r="A8" i="6"/>
  <c r="BE8" i="7"/>
  <c r="BE9" i="7" s="1"/>
  <c r="I7" i="6" s="1"/>
  <c r="BD8" i="7"/>
  <c r="BC8" i="7"/>
  <c r="BC9" i="7" s="1"/>
  <c r="G7" i="6" s="1"/>
  <c r="BB8" i="7"/>
  <c r="K8" i="7"/>
  <c r="I8" i="7"/>
  <c r="I9" i="7" s="1"/>
  <c r="G8" i="7"/>
  <c r="BA8" i="7" s="1"/>
  <c r="BA9" i="7" s="1"/>
  <c r="E7" i="6" s="1"/>
  <c r="B7" i="6"/>
  <c r="A7" i="6"/>
  <c r="BD9" i="7"/>
  <c r="H7" i="6" s="1"/>
  <c r="BB9" i="7"/>
  <c r="F7" i="6" s="1"/>
  <c r="K9" i="7"/>
  <c r="E4" i="7"/>
  <c r="F3" i="7"/>
  <c r="C33" i="5"/>
  <c r="F33" i="5" s="1"/>
  <c r="C31" i="5"/>
  <c r="G7" i="5"/>
  <c r="D18" i="2"/>
  <c r="I24" i="3"/>
  <c r="G18" i="2" s="1"/>
  <c r="D17" i="2"/>
  <c r="I23" i="3"/>
  <c r="G17" i="2" s="1"/>
  <c r="D16" i="2"/>
  <c r="I22" i="3"/>
  <c r="G16" i="2" s="1"/>
  <c r="D15" i="2"/>
  <c r="I21" i="3"/>
  <c r="G15" i="2" s="1"/>
  <c r="BE128" i="4"/>
  <c r="BE129" i="4" s="1"/>
  <c r="I15" i="3" s="1"/>
  <c r="BD128" i="4"/>
  <c r="BD129" i="4" s="1"/>
  <c r="H15" i="3" s="1"/>
  <c r="BC128" i="4"/>
  <c r="BB128" i="4"/>
  <c r="BB129" i="4" s="1"/>
  <c r="F15" i="3" s="1"/>
  <c r="K128" i="4"/>
  <c r="K129" i="4" s="1"/>
  <c r="I128" i="4"/>
  <c r="I129" i="4" s="1"/>
  <c r="G128" i="4"/>
  <c r="BA128" i="4" s="1"/>
  <c r="BA129" i="4" s="1"/>
  <c r="E15" i="3" s="1"/>
  <c r="B15" i="3"/>
  <c r="A15" i="3"/>
  <c r="BC129" i="4"/>
  <c r="G15" i="3" s="1"/>
  <c r="BE125" i="4"/>
  <c r="BE126" i="4" s="1"/>
  <c r="I14" i="3" s="1"/>
  <c r="BD125" i="4"/>
  <c r="BC125" i="4"/>
  <c r="BC126" i="4" s="1"/>
  <c r="G14" i="3" s="1"/>
  <c r="BB125" i="4"/>
  <c r="K125" i="4"/>
  <c r="K126" i="4" s="1"/>
  <c r="I125" i="4"/>
  <c r="I126" i="4" s="1"/>
  <c r="G125" i="4"/>
  <c r="G126" i="4" s="1"/>
  <c r="B14" i="3"/>
  <c r="A14" i="3"/>
  <c r="BD126" i="4"/>
  <c r="H14" i="3" s="1"/>
  <c r="BB126" i="4"/>
  <c r="F14" i="3" s="1"/>
  <c r="BE122" i="4"/>
  <c r="BE123" i="4" s="1"/>
  <c r="I13" i="3" s="1"/>
  <c r="BD122" i="4"/>
  <c r="BD123" i="4" s="1"/>
  <c r="H13" i="3" s="1"/>
  <c r="BC122" i="4"/>
  <c r="BB122" i="4"/>
  <c r="BB123" i="4" s="1"/>
  <c r="F13" i="3" s="1"/>
  <c r="K122" i="4"/>
  <c r="K123" i="4" s="1"/>
  <c r="I122" i="4"/>
  <c r="I123" i="4" s="1"/>
  <c r="G122" i="4"/>
  <c r="BA122" i="4" s="1"/>
  <c r="BA123" i="4" s="1"/>
  <c r="E13" i="3" s="1"/>
  <c r="B13" i="3"/>
  <c r="A13" i="3"/>
  <c r="BC123" i="4"/>
  <c r="G13" i="3" s="1"/>
  <c r="BE119" i="4"/>
  <c r="BD119" i="4"/>
  <c r="BC119" i="4"/>
  <c r="BB119" i="4"/>
  <c r="K119" i="4"/>
  <c r="I119" i="4"/>
  <c r="G119" i="4"/>
  <c r="BA119" i="4" s="1"/>
  <c r="BE118" i="4"/>
  <c r="BD118" i="4"/>
  <c r="BC118" i="4"/>
  <c r="BB118" i="4"/>
  <c r="K118" i="4"/>
  <c r="I118" i="4"/>
  <c r="G118" i="4"/>
  <c r="BA118" i="4" s="1"/>
  <c r="BE117" i="4"/>
  <c r="BD117" i="4"/>
  <c r="BC117" i="4"/>
  <c r="BB117" i="4"/>
  <c r="K117" i="4"/>
  <c r="I117" i="4"/>
  <c r="G117" i="4"/>
  <c r="BA117" i="4" s="1"/>
  <c r="BE116" i="4"/>
  <c r="BD116" i="4"/>
  <c r="BC116" i="4"/>
  <c r="BB116" i="4"/>
  <c r="K116" i="4"/>
  <c r="I116" i="4"/>
  <c r="G116" i="4"/>
  <c r="BA116" i="4" s="1"/>
  <c r="BE114" i="4"/>
  <c r="BD114" i="4"/>
  <c r="BC114" i="4"/>
  <c r="BB114" i="4"/>
  <c r="K114" i="4"/>
  <c r="I114" i="4"/>
  <c r="G114" i="4"/>
  <c r="BA114" i="4" s="1"/>
  <c r="BE112" i="4"/>
  <c r="BD112" i="4"/>
  <c r="BC112" i="4"/>
  <c r="BB112" i="4"/>
  <c r="K112" i="4"/>
  <c r="I112" i="4"/>
  <c r="G112" i="4"/>
  <c r="BA112" i="4" s="1"/>
  <c r="BE111" i="4"/>
  <c r="BD111" i="4"/>
  <c r="BC111" i="4"/>
  <c r="BB111" i="4"/>
  <c r="K111" i="4"/>
  <c r="I111" i="4"/>
  <c r="G111" i="4"/>
  <c r="BA111" i="4" s="1"/>
  <c r="BE109" i="4"/>
  <c r="BD109" i="4"/>
  <c r="BC109" i="4"/>
  <c r="BB109" i="4"/>
  <c r="K109" i="4"/>
  <c r="I109" i="4"/>
  <c r="G109" i="4"/>
  <c r="BA109" i="4" s="1"/>
  <c r="BE107" i="4"/>
  <c r="BD107" i="4"/>
  <c r="BC107" i="4"/>
  <c r="BB107" i="4"/>
  <c r="K107" i="4"/>
  <c r="I107" i="4"/>
  <c r="G107" i="4"/>
  <c r="BA107" i="4" s="1"/>
  <c r="BE106" i="4"/>
  <c r="BD106" i="4"/>
  <c r="BC106" i="4"/>
  <c r="BB106" i="4"/>
  <c r="K106" i="4"/>
  <c r="I106" i="4"/>
  <c r="G106" i="4"/>
  <c r="BA106" i="4" s="1"/>
  <c r="BE105" i="4"/>
  <c r="BD105" i="4"/>
  <c r="BC105" i="4"/>
  <c r="BB105" i="4"/>
  <c r="K105" i="4"/>
  <c r="I105" i="4"/>
  <c r="G105" i="4"/>
  <c r="BA105" i="4" s="1"/>
  <c r="BE104" i="4"/>
  <c r="BD104" i="4"/>
  <c r="BC104" i="4"/>
  <c r="BB104" i="4"/>
  <c r="K104" i="4"/>
  <c r="I104" i="4"/>
  <c r="G104" i="4"/>
  <c r="BA104" i="4" s="1"/>
  <c r="BE103" i="4"/>
  <c r="BE120" i="4" s="1"/>
  <c r="I12" i="3" s="1"/>
  <c r="BD103" i="4"/>
  <c r="BD120" i="4" s="1"/>
  <c r="H12" i="3" s="1"/>
  <c r="BC103" i="4"/>
  <c r="BC120" i="4" s="1"/>
  <c r="G12" i="3" s="1"/>
  <c r="BB103" i="4"/>
  <c r="BB120" i="4" s="1"/>
  <c r="F12" i="3" s="1"/>
  <c r="K103" i="4"/>
  <c r="K120" i="4" s="1"/>
  <c r="I103" i="4"/>
  <c r="I120" i="4" s="1"/>
  <c r="G103" i="4"/>
  <c r="BA103" i="4" s="1"/>
  <c r="B12" i="3"/>
  <c r="A12" i="3"/>
  <c r="G120" i="4"/>
  <c r="BE100" i="4"/>
  <c r="BD100" i="4"/>
  <c r="BC100" i="4"/>
  <c r="BB100" i="4"/>
  <c r="K100" i="4"/>
  <c r="I100" i="4"/>
  <c r="G100" i="4"/>
  <c r="BA100" i="4" s="1"/>
  <c r="BE99" i="4"/>
  <c r="BD99" i="4"/>
  <c r="BC99" i="4"/>
  <c r="BB99" i="4"/>
  <c r="K99" i="4"/>
  <c r="I99" i="4"/>
  <c r="G99" i="4"/>
  <c r="BA99" i="4" s="1"/>
  <c r="BE98" i="4"/>
  <c r="BD98" i="4"/>
  <c r="BC98" i="4"/>
  <c r="BB98" i="4"/>
  <c r="K98" i="4"/>
  <c r="I98" i="4"/>
  <c r="G98" i="4"/>
  <c r="BA98" i="4" s="1"/>
  <c r="BE97" i="4"/>
  <c r="BD97" i="4"/>
  <c r="BC97" i="4"/>
  <c r="BB97" i="4"/>
  <c r="K97" i="4"/>
  <c r="I97" i="4"/>
  <c r="G97" i="4"/>
  <c r="BA97" i="4" s="1"/>
  <c r="BE96" i="4"/>
  <c r="BD96" i="4"/>
  <c r="BC96" i="4"/>
  <c r="BB96" i="4"/>
  <c r="K96" i="4"/>
  <c r="I96" i="4"/>
  <c r="G96" i="4"/>
  <c r="BA96" i="4" s="1"/>
  <c r="BE95" i="4"/>
  <c r="BD95" i="4"/>
  <c r="BC95" i="4"/>
  <c r="BB95" i="4"/>
  <c r="K95" i="4"/>
  <c r="I95" i="4"/>
  <c r="G95" i="4"/>
  <c r="BA95" i="4" s="1"/>
  <c r="BE94" i="4"/>
  <c r="BD94" i="4"/>
  <c r="BC94" i="4"/>
  <c r="BB94" i="4"/>
  <c r="K94" i="4"/>
  <c r="I94" i="4"/>
  <c r="G94" i="4"/>
  <c r="BA94" i="4" s="1"/>
  <c r="BE93" i="4"/>
  <c r="BD93" i="4"/>
  <c r="BC93" i="4"/>
  <c r="BB93" i="4"/>
  <c r="K93" i="4"/>
  <c r="I93" i="4"/>
  <c r="G93" i="4"/>
  <c r="BA93" i="4" s="1"/>
  <c r="BE92" i="4"/>
  <c r="BD92" i="4"/>
  <c r="BC92" i="4"/>
  <c r="BB92" i="4"/>
  <c r="K92" i="4"/>
  <c r="I92" i="4"/>
  <c r="G92" i="4"/>
  <c r="BA92" i="4" s="1"/>
  <c r="BE91" i="4"/>
  <c r="BD91" i="4"/>
  <c r="BC91" i="4"/>
  <c r="BB91" i="4"/>
  <c r="K91" i="4"/>
  <c r="I91" i="4"/>
  <c r="G91" i="4"/>
  <c r="BA91" i="4" s="1"/>
  <c r="B11" i="3"/>
  <c r="A11" i="3"/>
  <c r="BE87" i="4"/>
  <c r="BD87" i="4"/>
  <c r="BC87" i="4"/>
  <c r="BB87" i="4"/>
  <c r="K87" i="4"/>
  <c r="I87" i="4"/>
  <c r="G87" i="4"/>
  <c r="BA87" i="4" s="1"/>
  <c r="BE86" i="4"/>
  <c r="BD86" i="4"/>
  <c r="BC86" i="4"/>
  <c r="BB86" i="4"/>
  <c r="K86" i="4"/>
  <c r="I86" i="4"/>
  <c r="G86" i="4"/>
  <c r="BA86" i="4" s="1"/>
  <c r="BE85" i="4"/>
  <c r="BD85" i="4"/>
  <c r="BC85" i="4"/>
  <c r="BB85" i="4"/>
  <c r="K85" i="4"/>
  <c r="I85" i="4"/>
  <c r="G85" i="4"/>
  <c r="BA85" i="4" s="1"/>
  <c r="BE84" i="4"/>
  <c r="BD84" i="4"/>
  <c r="BC84" i="4"/>
  <c r="BB84" i="4"/>
  <c r="K84" i="4"/>
  <c r="I84" i="4"/>
  <c r="G84" i="4"/>
  <c r="BA84" i="4" s="1"/>
  <c r="BE83" i="4"/>
  <c r="BD83" i="4"/>
  <c r="BC83" i="4"/>
  <c r="BB83" i="4"/>
  <c r="K83" i="4"/>
  <c r="I83" i="4"/>
  <c r="G83" i="4"/>
  <c r="BA83" i="4" s="1"/>
  <c r="BE82" i="4"/>
  <c r="BD82" i="4"/>
  <c r="BC82" i="4"/>
  <c r="BB82" i="4"/>
  <c r="K82" i="4"/>
  <c r="I82" i="4"/>
  <c r="G82" i="4"/>
  <c r="BA82" i="4" s="1"/>
  <c r="BE81" i="4"/>
  <c r="BE89" i="4" s="1"/>
  <c r="I10" i="3" s="1"/>
  <c r="BD81" i="4"/>
  <c r="BD89" i="4" s="1"/>
  <c r="H10" i="3" s="1"/>
  <c r="BC81" i="4"/>
  <c r="BC89" i="4" s="1"/>
  <c r="G10" i="3" s="1"/>
  <c r="BB81" i="4"/>
  <c r="K81" i="4"/>
  <c r="K89" i="4" s="1"/>
  <c r="I81" i="4"/>
  <c r="I89" i="4" s="1"/>
  <c r="G81" i="4"/>
  <c r="BA81" i="4" s="1"/>
  <c r="B10" i="3"/>
  <c r="A10" i="3"/>
  <c r="BB89" i="4"/>
  <c r="F10" i="3" s="1"/>
  <c r="G89" i="4"/>
  <c r="BE78" i="4"/>
  <c r="BD78" i="4"/>
  <c r="BC78" i="4"/>
  <c r="BB78" i="4"/>
  <c r="K78" i="4"/>
  <c r="I78" i="4"/>
  <c r="G78" i="4"/>
  <c r="BA78" i="4" s="1"/>
  <c r="BE77" i="4"/>
  <c r="BD77" i="4"/>
  <c r="BC77" i="4"/>
  <c r="BB77" i="4"/>
  <c r="K77" i="4"/>
  <c r="I77" i="4"/>
  <c r="G77" i="4"/>
  <c r="BA77" i="4" s="1"/>
  <c r="BE76" i="4"/>
  <c r="BD76" i="4"/>
  <c r="BC76" i="4"/>
  <c r="BB76" i="4"/>
  <c r="K76" i="4"/>
  <c r="I76" i="4"/>
  <c r="G76" i="4"/>
  <c r="BA76" i="4" s="1"/>
  <c r="BE74" i="4"/>
  <c r="BD74" i="4"/>
  <c r="BC74" i="4"/>
  <c r="BB74" i="4"/>
  <c r="K74" i="4"/>
  <c r="I74" i="4"/>
  <c r="G74" i="4"/>
  <c r="BA74" i="4" s="1"/>
  <c r="BE72" i="4"/>
  <c r="BD72" i="4"/>
  <c r="BC72" i="4"/>
  <c r="BB72" i="4"/>
  <c r="K72" i="4"/>
  <c r="I72" i="4"/>
  <c r="G72" i="4"/>
  <c r="BA72" i="4" s="1"/>
  <c r="BE71" i="4"/>
  <c r="BD71" i="4"/>
  <c r="BC71" i="4"/>
  <c r="BB71" i="4"/>
  <c r="K71" i="4"/>
  <c r="I71" i="4"/>
  <c r="G71" i="4"/>
  <c r="BA71" i="4" s="1"/>
  <c r="BE69" i="4"/>
  <c r="BD69" i="4"/>
  <c r="BC69" i="4"/>
  <c r="BB69" i="4"/>
  <c r="K69" i="4"/>
  <c r="I69" i="4"/>
  <c r="G69" i="4"/>
  <c r="BA69" i="4" s="1"/>
  <c r="BE68" i="4"/>
  <c r="BD68" i="4"/>
  <c r="BC68" i="4"/>
  <c r="BB68" i="4"/>
  <c r="K68" i="4"/>
  <c r="I68" i="4"/>
  <c r="G68" i="4"/>
  <c r="BA68" i="4" s="1"/>
  <c r="BE67" i="4"/>
  <c r="BD67" i="4"/>
  <c r="BC67" i="4"/>
  <c r="BB67" i="4"/>
  <c r="K67" i="4"/>
  <c r="I67" i="4"/>
  <c r="G67" i="4"/>
  <c r="BA67" i="4" s="1"/>
  <c r="BE66" i="4"/>
  <c r="BD66" i="4"/>
  <c r="BC66" i="4"/>
  <c r="BB66" i="4"/>
  <c r="K66" i="4"/>
  <c r="I66" i="4"/>
  <c r="G66" i="4"/>
  <c r="BA66" i="4" s="1"/>
  <c r="B9" i="3"/>
  <c r="A9" i="3"/>
  <c r="I79" i="4"/>
  <c r="BE62" i="4"/>
  <c r="BD62" i="4"/>
  <c r="BC62" i="4"/>
  <c r="BB62" i="4"/>
  <c r="K62" i="4"/>
  <c r="I62" i="4"/>
  <c r="G62" i="4"/>
  <c r="BA62" i="4" s="1"/>
  <c r="BE60" i="4"/>
  <c r="BD60" i="4"/>
  <c r="BC60" i="4"/>
  <c r="BB60" i="4"/>
  <c r="K60" i="4"/>
  <c r="I60" i="4"/>
  <c r="G60" i="4"/>
  <c r="BA60" i="4" s="1"/>
  <c r="BE59" i="4"/>
  <c r="BD59" i="4"/>
  <c r="BC59" i="4"/>
  <c r="BB59" i="4"/>
  <c r="K59" i="4"/>
  <c r="I59" i="4"/>
  <c r="G59" i="4"/>
  <c r="BA59" i="4" s="1"/>
  <c r="BE58" i="4"/>
  <c r="BD58" i="4"/>
  <c r="BC58" i="4"/>
  <c r="BB58" i="4"/>
  <c r="K58" i="4"/>
  <c r="I58" i="4"/>
  <c r="G58" i="4"/>
  <c r="BA58" i="4" s="1"/>
  <c r="BE57" i="4"/>
  <c r="BD57" i="4"/>
  <c r="BC57" i="4"/>
  <c r="BB57" i="4"/>
  <c r="K57" i="4"/>
  <c r="I57" i="4"/>
  <c r="G57" i="4"/>
  <c r="BA57" i="4" s="1"/>
  <c r="BE56" i="4"/>
  <c r="BD56" i="4"/>
  <c r="BC56" i="4"/>
  <c r="BB56" i="4"/>
  <c r="K56" i="4"/>
  <c r="I56" i="4"/>
  <c r="G56" i="4"/>
  <c r="BA56" i="4" s="1"/>
  <c r="BE55" i="4"/>
  <c r="BD55" i="4"/>
  <c r="BC55" i="4"/>
  <c r="BB55" i="4"/>
  <c r="K55" i="4"/>
  <c r="I55" i="4"/>
  <c r="G55" i="4"/>
  <c r="BA55" i="4" s="1"/>
  <c r="BE54" i="4"/>
  <c r="BD54" i="4"/>
  <c r="BC54" i="4"/>
  <c r="BB54" i="4"/>
  <c r="K54" i="4"/>
  <c r="I54" i="4"/>
  <c r="G54" i="4"/>
  <c r="BA54" i="4" s="1"/>
  <c r="BE53" i="4"/>
  <c r="BD53" i="4"/>
  <c r="BC53" i="4"/>
  <c r="BB53" i="4"/>
  <c r="K53" i="4"/>
  <c r="I53" i="4"/>
  <c r="G53" i="4"/>
  <c r="BA53" i="4" s="1"/>
  <c r="BE52" i="4"/>
  <c r="BD52" i="4"/>
  <c r="BC52" i="4"/>
  <c r="BB52" i="4"/>
  <c r="K52" i="4"/>
  <c r="I52" i="4"/>
  <c r="G52" i="4"/>
  <c r="BA52" i="4" s="1"/>
  <c r="BE51" i="4"/>
  <c r="BD51" i="4"/>
  <c r="BC51" i="4"/>
  <c r="BB51" i="4"/>
  <c r="K51" i="4"/>
  <c r="I51" i="4"/>
  <c r="G51" i="4"/>
  <c r="BA51" i="4" s="1"/>
  <c r="BE49" i="4"/>
  <c r="BD49" i="4"/>
  <c r="BC49" i="4"/>
  <c r="BB49" i="4"/>
  <c r="K49" i="4"/>
  <c r="I49" i="4"/>
  <c r="G49" i="4"/>
  <c r="BA49" i="4" s="1"/>
  <c r="BE47" i="4"/>
  <c r="BD47" i="4"/>
  <c r="BC47" i="4"/>
  <c r="BB47" i="4"/>
  <c r="K47" i="4"/>
  <c r="I47" i="4"/>
  <c r="G47" i="4"/>
  <c r="BA47" i="4" s="1"/>
  <c r="BE46" i="4"/>
  <c r="BD46" i="4"/>
  <c r="BC46" i="4"/>
  <c r="BB46" i="4"/>
  <c r="K46" i="4"/>
  <c r="I46" i="4"/>
  <c r="G46" i="4"/>
  <c r="BA46" i="4" s="1"/>
  <c r="BE45" i="4"/>
  <c r="BD45" i="4"/>
  <c r="BC45" i="4"/>
  <c r="BB45" i="4"/>
  <c r="K45" i="4"/>
  <c r="I45" i="4"/>
  <c r="G45" i="4"/>
  <c r="BA45" i="4" s="1"/>
  <c r="BE43" i="4"/>
  <c r="BD43" i="4"/>
  <c r="BC43" i="4"/>
  <c r="BB43" i="4"/>
  <c r="K43" i="4"/>
  <c r="I43" i="4"/>
  <c r="G43" i="4"/>
  <c r="BA43" i="4" s="1"/>
  <c r="BE42" i="4"/>
  <c r="BD42" i="4"/>
  <c r="BC42" i="4"/>
  <c r="BB42" i="4"/>
  <c r="K42" i="4"/>
  <c r="I42" i="4"/>
  <c r="G42" i="4"/>
  <c r="BA42" i="4" s="1"/>
  <c r="BE41" i="4"/>
  <c r="BD41" i="4"/>
  <c r="BC41" i="4"/>
  <c r="BB41" i="4"/>
  <c r="K41" i="4"/>
  <c r="I41" i="4"/>
  <c r="G41" i="4"/>
  <c r="BA41" i="4" s="1"/>
  <c r="BE40" i="4"/>
  <c r="BD40" i="4"/>
  <c r="BC40" i="4"/>
  <c r="BB40" i="4"/>
  <c r="K40" i="4"/>
  <c r="I40" i="4"/>
  <c r="G40" i="4"/>
  <c r="BA40" i="4" s="1"/>
  <c r="BE39" i="4"/>
  <c r="BD39" i="4"/>
  <c r="BC39" i="4"/>
  <c r="BC64" i="4" s="1"/>
  <c r="G8" i="3" s="1"/>
  <c r="BB39" i="4"/>
  <c r="K39" i="4"/>
  <c r="K64" i="4" s="1"/>
  <c r="I39" i="4"/>
  <c r="G39" i="4"/>
  <c r="BA39" i="4" s="1"/>
  <c r="B8" i="3"/>
  <c r="A8" i="3"/>
  <c r="BD64" i="4"/>
  <c r="H8" i="3" s="1"/>
  <c r="BE36" i="4"/>
  <c r="BD36" i="4"/>
  <c r="BC36" i="4"/>
  <c r="BB36" i="4"/>
  <c r="K36" i="4"/>
  <c r="I36" i="4"/>
  <c r="G36" i="4"/>
  <c r="BA36" i="4" s="1"/>
  <c r="BE34" i="4"/>
  <c r="BD34" i="4"/>
  <c r="BC34" i="4"/>
  <c r="BB34" i="4"/>
  <c r="K34" i="4"/>
  <c r="I34" i="4"/>
  <c r="G34" i="4"/>
  <c r="BA34" i="4" s="1"/>
  <c r="BE32" i="4"/>
  <c r="BD32" i="4"/>
  <c r="BC32" i="4"/>
  <c r="BB32" i="4"/>
  <c r="K32" i="4"/>
  <c r="I32" i="4"/>
  <c r="G32" i="4"/>
  <c r="BA32" i="4" s="1"/>
  <c r="BE31" i="4"/>
  <c r="BD31" i="4"/>
  <c r="BC31" i="4"/>
  <c r="BB31" i="4"/>
  <c r="K31" i="4"/>
  <c r="I31" i="4"/>
  <c r="G31" i="4"/>
  <c r="BA31" i="4" s="1"/>
  <c r="BE29" i="4"/>
  <c r="BD29" i="4"/>
  <c r="BC29" i="4"/>
  <c r="BB29" i="4"/>
  <c r="K29" i="4"/>
  <c r="I29" i="4"/>
  <c r="G29" i="4"/>
  <c r="BA29" i="4" s="1"/>
  <c r="BE28" i="4"/>
  <c r="BD28" i="4"/>
  <c r="BC28" i="4"/>
  <c r="BB28" i="4"/>
  <c r="K28" i="4"/>
  <c r="I28" i="4"/>
  <c r="G28" i="4"/>
  <c r="BA28" i="4" s="1"/>
  <c r="BE27" i="4"/>
  <c r="BD27" i="4"/>
  <c r="BC27" i="4"/>
  <c r="BB27" i="4"/>
  <c r="K27" i="4"/>
  <c r="I27" i="4"/>
  <c r="G27" i="4"/>
  <c r="BA27" i="4" s="1"/>
  <c r="BE26" i="4"/>
  <c r="BD26" i="4"/>
  <c r="BC26" i="4"/>
  <c r="BB26" i="4"/>
  <c r="K26" i="4"/>
  <c r="I26" i="4"/>
  <c r="G26" i="4"/>
  <c r="BA26" i="4" s="1"/>
  <c r="BE25" i="4"/>
  <c r="BD25" i="4"/>
  <c r="BC25" i="4"/>
  <c r="BB25" i="4"/>
  <c r="K25" i="4"/>
  <c r="I25" i="4"/>
  <c r="G25" i="4"/>
  <c r="BA25" i="4" s="1"/>
  <c r="BE23" i="4"/>
  <c r="BD23" i="4"/>
  <c r="BC23" i="4"/>
  <c r="BB23" i="4"/>
  <c r="BA23" i="4"/>
  <c r="K23" i="4"/>
  <c r="I23" i="4"/>
  <c r="G23" i="4"/>
  <c r="BE21" i="4"/>
  <c r="BD21" i="4"/>
  <c r="BC21" i="4"/>
  <c r="BB21" i="4"/>
  <c r="BA21" i="4"/>
  <c r="K21" i="4"/>
  <c r="I21" i="4"/>
  <c r="G21" i="4"/>
  <c r="BE20" i="4"/>
  <c r="BD20" i="4"/>
  <c r="BC20" i="4"/>
  <c r="BB20" i="4"/>
  <c r="BA20" i="4"/>
  <c r="K20" i="4"/>
  <c r="I20" i="4"/>
  <c r="G20" i="4"/>
  <c r="BE19" i="4"/>
  <c r="BD19" i="4"/>
  <c r="BC19" i="4"/>
  <c r="BB19" i="4"/>
  <c r="BA19" i="4"/>
  <c r="K19" i="4"/>
  <c r="I19" i="4"/>
  <c r="G19" i="4"/>
  <c r="BE17" i="4"/>
  <c r="BD17" i="4"/>
  <c r="BC17" i="4"/>
  <c r="BB17" i="4"/>
  <c r="BA17" i="4"/>
  <c r="K17" i="4"/>
  <c r="I17" i="4"/>
  <c r="G17" i="4"/>
  <c r="BE15" i="4"/>
  <c r="BD15" i="4"/>
  <c r="BC15" i="4"/>
  <c r="BB15" i="4"/>
  <c r="BA15" i="4"/>
  <c r="K15" i="4"/>
  <c r="I15" i="4"/>
  <c r="G15" i="4"/>
  <c r="BE13" i="4"/>
  <c r="BD13" i="4"/>
  <c r="BC13" i="4"/>
  <c r="BB13" i="4"/>
  <c r="BA13" i="4"/>
  <c r="K13" i="4"/>
  <c r="I13" i="4"/>
  <c r="G13" i="4"/>
  <c r="BE12" i="4"/>
  <c r="BD12" i="4"/>
  <c r="BC12" i="4"/>
  <c r="BB12" i="4"/>
  <c r="BA12" i="4"/>
  <c r="K12" i="4"/>
  <c r="I12" i="4"/>
  <c r="G12" i="4"/>
  <c r="BE11" i="4"/>
  <c r="BD11" i="4"/>
  <c r="BC11" i="4"/>
  <c r="BB11" i="4"/>
  <c r="BA11" i="4"/>
  <c r="K11" i="4"/>
  <c r="I11" i="4"/>
  <c r="G11" i="4"/>
  <c r="BE10" i="4"/>
  <c r="BD10" i="4"/>
  <c r="BC10" i="4"/>
  <c r="BB10" i="4"/>
  <c r="BA10" i="4"/>
  <c r="K10" i="4"/>
  <c r="I10" i="4"/>
  <c r="G10" i="4"/>
  <c r="BE9" i="4"/>
  <c r="BD9" i="4"/>
  <c r="BC9" i="4"/>
  <c r="BB9" i="4"/>
  <c r="BA9" i="4"/>
  <c r="K9" i="4"/>
  <c r="I9" i="4"/>
  <c r="G9" i="4"/>
  <c r="BE8" i="4"/>
  <c r="BD8" i="4"/>
  <c r="BC8" i="4"/>
  <c r="BB8" i="4"/>
  <c r="BA8" i="4"/>
  <c r="K8" i="4"/>
  <c r="I8" i="4"/>
  <c r="G8" i="4"/>
  <c r="B7" i="3"/>
  <c r="A7" i="3"/>
  <c r="K37" i="4"/>
  <c r="E4" i="4"/>
  <c r="F3" i="4"/>
  <c r="C33" i="2"/>
  <c r="F33" i="2" s="1"/>
  <c r="C31" i="2"/>
  <c r="G7" i="2"/>
  <c r="H77" i="1"/>
  <c r="J63" i="1"/>
  <c r="I63" i="1"/>
  <c r="H63" i="1"/>
  <c r="G63" i="1"/>
  <c r="F63" i="1"/>
  <c r="H40" i="1"/>
  <c r="G40" i="1"/>
  <c r="I39" i="1"/>
  <c r="F39" i="1" s="1"/>
  <c r="I38" i="1"/>
  <c r="H31" i="1"/>
  <c r="G31" i="1"/>
  <c r="I30" i="1"/>
  <c r="F30" i="1" s="1"/>
  <c r="D22" i="1"/>
  <c r="I21" i="1"/>
  <c r="I22" i="1" s="1"/>
  <c r="D20" i="1"/>
  <c r="I19" i="1"/>
  <c r="BA89" i="4" l="1"/>
  <c r="E10" i="3" s="1"/>
  <c r="BA120" i="4"/>
  <c r="E12" i="3" s="1"/>
  <c r="BA48" i="7"/>
  <c r="E9" i="6" s="1"/>
  <c r="BD37" i="4"/>
  <c r="H7" i="3" s="1"/>
  <c r="I64" i="4"/>
  <c r="BE79" i="4"/>
  <c r="I9" i="3" s="1"/>
  <c r="I101" i="4"/>
  <c r="G9" i="7"/>
  <c r="BA53" i="7"/>
  <c r="E10" i="6" s="1"/>
  <c r="I53" i="7"/>
  <c r="I81" i="7"/>
  <c r="BC81" i="7"/>
  <c r="G11" i="6" s="1"/>
  <c r="G87" i="7"/>
  <c r="BA37" i="4"/>
  <c r="E7" i="3" s="1"/>
  <c r="BE37" i="4"/>
  <c r="I7" i="3" s="1"/>
  <c r="I16" i="3" s="1"/>
  <c r="C21" i="2" s="1"/>
  <c r="BB37" i="4"/>
  <c r="F7" i="3" s="1"/>
  <c r="F16" i="3" s="1"/>
  <c r="C16" i="2" s="1"/>
  <c r="G64" i="4"/>
  <c r="BE64" i="4"/>
  <c r="I8" i="3" s="1"/>
  <c r="BB79" i="4"/>
  <c r="F9" i="3" s="1"/>
  <c r="BC79" i="4"/>
  <c r="G9" i="3" s="1"/>
  <c r="K101" i="4"/>
  <c r="BE101" i="4"/>
  <c r="I11" i="3" s="1"/>
  <c r="G81" i="7"/>
  <c r="I98" i="7"/>
  <c r="BD98" i="7"/>
  <c r="H14" i="6" s="1"/>
  <c r="BA98" i="7"/>
  <c r="E14" i="6" s="1"/>
  <c r="BC98" i="7"/>
  <c r="G14" i="6" s="1"/>
  <c r="BB64" i="4"/>
  <c r="F8" i="3" s="1"/>
  <c r="BC101" i="4"/>
  <c r="G11" i="3" s="1"/>
  <c r="K34" i="7"/>
  <c r="BE34" i="7"/>
  <c r="I8" i="6" s="1"/>
  <c r="I15" i="6" s="1"/>
  <c r="C21" i="5" s="1"/>
  <c r="BC34" i="7"/>
  <c r="G8" i="6" s="1"/>
  <c r="G15" i="6" s="1"/>
  <c r="C18" i="5" s="1"/>
  <c r="I34" i="7"/>
  <c r="BE53" i="7"/>
  <c r="I10" i="6" s="1"/>
  <c r="BE81" i="7"/>
  <c r="I11" i="6" s="1"/>
  <c r="BA64" i="4"/>
  <c r="E8" i="3" s="1"/>
  <c r="G37" i="4"/>
  <c r="K79" i="4"/>
  <c r="BD101" i="4"/>
  <c r="H11" i="3" s="1"/>
  <c r="BA125" i="4"/>
  <c r="BA126" i="4" s="1"/>
  <c r="E14" i="3" s="1"/>
  <c r="BD34" i="7"/>
  <c r="H8" i="6" s="1"/>
  <c r="BB53" i="7"/>
  <c r="F10" i="6" s="1"/>
  <c r="BB98" i="7"/>
  <c r="F14" i="6" s="1"/>
  <c r="I48" i="7"/>
  <c r="H25" i="3"/>
  <c r="G23" i="2" s="1"/>
  <c r="BB101" i="4"/>
  <c r="F11" i="3" s="1"/>
  <c r="BB34" i="7"/>
  <c r="F8" i="6" s="1"/>
  <c r="BD53" i="7"/>
  <c r="H10" i="6" s="1"/>
  <c r="K98" i="7"/>
  <c r="I37" i="4"/>
  <c r="BC37" i="4"/>
  <c r="G7" i="3" s="1"/>
  <c r="G16" i="3" s="1"/>
  <c r="C18" i="2" s="1"/>
  <c r="BD79" i="4"/>
  <c r="H9" i="3" s="1"/>
  <c r="BA34" i="7"/>
  <c r="E8" i="6" s="1"/>
  <c r="K53" i="7"/>
  <c r="BA81" i="7"/>
  <c r="E11" i="6" s="1"/>
  <c r="H24" i="6"/>
  <c r="G23" i="5" s="1"/>
  <c r="G22" i="5" s="1"/>
  <c r="I40" i="1"/>
  <c r="F15" i="6"/>
  <c r="C16" i="5" s="1"/>
  <c r="G34" i="7"/>
  <c r="G53" i="7"/>
  <c r="G84" i="7"/>
  <c r="G98" i="7"/>
  <c r="E55" i="1"/>
  <c r="E58" i="1"/>
  <c r="E51" i="1"/>
  <c r="E48" i="1"/>
  <c r="E53" i="1"/>
  <c r="E61" i="1"/>
  <c r="E56" i="1"/>
  <c r="E50" i="1"/>
  <c r="E52" i="1"/>
  <c r="E54" i="1"/>
  <c r="E60" i="1"/>
  <c r="E62" i="1"/>
  <c r="E49" i="1"/>
  <c r="E57" i="1"/>
  <c r="E59" i="1"/>
  <c r="E63" i="1"/>
  <c r="G22" i="2"/>
  <c r="H16" i="3"/>
  <c r="C17" i="2" s="1"/>
  <c r="I20" i="1"/>
  <c r="I23" i="1" s="1"/>
  <c r="I31" i="1"/>
  <c r="F31" i="1"/>
  <c r="F38" i="1"/>
  <c r="F40" i="1" s="1"/>
  <c r="BA101" i="4"/>
  <c r="E11" i="3" s="1"/>
  <c r="BA79" i="4"/>
  <c r="E9" i="3" s="1"/>
  <c r="G79" i="4"/>
  <c r="G101" i="4"/>
  <c r="G123" i="4"/>
  <c r="G129" i="4"/>
  <c r="E15" i="6" l="1"/>
  <c r="C15" i="5" s="1"/>
  <c r="H15" i="6"/>
  <c r="C17" i="5" s="1"/>
  <c r="C19" i="5"/>
  <c r="C22" i="5"/>
  <c r="C23" i="5" s="1"/>
  <c r="F30" i="5" s="1"/>
  <c r="F31" i="5" s="1"/>
  <c r="E16" i="3"/>
  <c r="C15" i="2" s="1"/>
  <c r="C19" i="2" s="1"/>
  <c r="C22" i="2" s="1"/>
  <c r="C23" i="2" s="1"/>
  <c r="F30" i="2" s="1"/>
  <c r="F31" i="2" s="1"/>
  <c r="J40" i="1"/>
  <c r="J39" i="1"/>
  <c r="J31" i="1"/>
  <c r="J38" i="1"/>
  <c r="J30" i="1"/>
  <c r="F34" i="5" l="1"/>
  <c r="F34" i="2"/>
</calcChain>
</file>

<file path=xl/sharedStrings.xml><?xml version="1.0" encoding="utf-8"?>
<sst xmlns="http://schemas.openxmlformats.org/spreadsheetml/2006/main" count="908" uniqueCount="457">
  <si>
    <t xml:space="preserve">Datum: </t>
  </si>
  <si>
    <t xml:space="preserve"> </t>
  </si>
  <si>
    <t>Stavba :</t>
  </si>
  <si>
    <t xml:space="preserve">Objednatel : </t>
  </si>
  <si>
    <t>IČO :</t>
  </si>
  <si>
    <t>DIČ :</t>
  </si>
  <si>
    <t xml:space="preserve">Zhotovitel : </t>
  </si>
  <si>
    <t>Za zhotovitele :</t>
  </si>
  <si>
    <t>Za objednatele :</t>
  </si>
  <si>
    <t>_______________</t>
  </si>
  <si>
    <t>Rozpočtové náklady</t>
  </si>
  <si>
    <t>Základ pro DPH</t>
  </si>
  <si>
    <t>%</t>
  </si>
  <si>
    <t xml:space="preserve">DPH </t>
  </si>
  <si>
    <t>Cena celkem za stavbu</t>
  </si>
  <si>
    <t>Rekapitulace stavebních objektů a provozních souborů</t>
  </si>
  <si>
    <t>Číslo a název objektu / provozního souboru</t>
  </si>
  <si>
    <t>Cena celkem</t>
  </si>
  <si>
    <t>Celkem za stavbu</t>
  </si>
  <si>
    <t>Rekapitulace stavebních rozpočtů</t>
  </si>
  <si>
    <t>Číslo objektu</t>
  </si>
  <si>
    <t>Číslo a název rozpočtu</t>
  </si>
  <si>
    <t>Rekapitulace stavebních dílů</t>
  </si>
  <si>
    <t>Číslo a název dílu</t>
  </si>
  <si>
    <t>HSV</t>
  </si>
  <si>
    <t>PSV</t>
  </si>
  <si>
    <t>Dodávka</t>
  </si>
  <si>
    <t>Montáž</t>
  </si>
  <si>
    <t>HZS</t>
  </si>
  <si>
    <t>Rekapitulace vedlejších rozpočtových nákladů</t>
  </si>
  <si>
    <t>Název vedlejšího nákladu</t>
  </si>
  <si>
    <t>Rozpočet</t>
  </si>
  <si>
    <t xml:space="preserve">JKSO </t>
  </si>
  <si>
    <t>Objekt</t>
  </si>
  <si>
    <t xml:space="preserve">SKP </t>
  </si>
  <si>
    <t>Měrná jednotka</t>
  </si>
  <si>
    <t>Stavba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</si>
  <si>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</si>
  <si>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</si>
  <si>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</si>
  <si>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</si>
  <si>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</si>
  <si>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</si>
  <si>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</si>
  <si>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</si>
  <si>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</si>
  <si>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</si>
  <si>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</si>
  <si>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</si>
  <si>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</si>
  <si>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</si>
  <si>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</si>
  <si>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</si>
  <si>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</si>
  <si>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</si>
  <si>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</si>
  <si>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</si>
  <si>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</si>
  <si>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</si>
  <si>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</si>
  <si>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</si>
  <si>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</si>
  <si>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</si>
  <si>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</si>
  <si>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</si>
  <si>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</si>
  <si>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</si>
  <si>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</si>
  <si>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</si>
  <si>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 xml:space="preserve">%  </t>
  </si>
  <si>
    <t>DPH</t>
  </si>
  <si>
    <t xml:space="preserve">% </t>
  </si>
  <si>
    <t>CENA ZA OBJEKT CELKEM</t>
  </si>
  <si>
    <t>Poznámka :</t>
  </si>
  <si>
    <t>Rozpočet :</t>
  </si>
  <si>
    <t>Objekt :</t>
  </si>
  <si>
    <t>REKAPITULACE  STAVEBNÍCH  DÍLŮ</t>
  </si>
  <si>
    <t>Stavební díl</t>
  </si>
  <si>
    <t>CELKEM  OBJEKT</t>
  </si>
  <si>
    <t>VEDLEJŠÍ ROZPOČTOVÉ  NÁKLADY</t>
  </si>
  <si>
    <t>Název VRN</t>
  </si>
  <si>
    <t>Kč</t>
  </si>
  <si>
    <t>Základna</t>
  </si>
  <si>
    <t>CELKEM VRN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</si>
  <si>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</si>
  <si>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</si>
  <si>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</si>
  <si>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</si>
  <si>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</si>
  <si>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</si>
  <si>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</si>
  <si>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</si>
  <si>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Jednotková hmotnost</t>
  </si>
  <si>
    <t>Celková hmotnost</t>
  </si>
  <si>
    <t>Jednotková dem.hmot.</t>
  </si>
  <si>
    <t>Celková dem.hmot.</t>
  </si>
  <si>
    <t>Díl:</t>
  </si>
  <si>
    <t>1</t>
  </si>
  <si>
    <t>Celkem za</t>
  </si>
  <si>
    <t>SLEPÝ ROZPOČET</t>
  </si>
  <si>
    <t>Slepý rozpočet</t>
  </si>
  <si>
    <t>E5060/11/7</t>
  </si>
  <si>
    <t>Bytová zóna Ječná,Brno - Řečkovice</t>
  </si>
  <si>
    <t>E5060/11/7 Bytová zóna Ječná,Brno - Řečkovice</t>
  </si>
  <si>
    <t>SO 14</t>
  </si>
  <si>
    <t>sadové úpravy,herní prvky</t>
  </si>
  <si>
    <t>SO 14,sadové úpravy</t>
  </si>
  <si>
    <t>12</t>
  </si>
  <si>
    <t>Stromy</t>
  </si>
  <si>
    <t>12 Stromy</t>
  </si>
  <si>
    <t>183101115R00</t>
  </si>
  <si>
    <t xml:space="preserve">Hloub. jamek bez výměny půdy do 0,4 m3, svah 1:5 </t>
  </si>
  <si>
    <t>kus</t>
  </si>
  <si>
    <t>184102125R00</t>
  </si>
  <si>
    <t>Výsadba dřevin s balem D do 60 cm, na svahu 1:5 se zalitím</t>
  </si>
  <si>
    <t>184202112R00</t>
  </si>
  <si>
    <t xml:space="preserve">Ukotvení dřeviny kůly D do 10 cm, dl. do 3 m </t>
  </si>
  <si>
    <t>184804111R00</t>
  </si>
  <si>
    <t>Ochrana dřevin před okusem zvěří z rákosu v rovině a svahu 1:5</t>
  </si>
  <si>
    <t>184805311U01</t>
  </si>
  <si>
    <t xml:space="preserve">Úprava stávajících dřevin řezem -1.kategorie </t>
  </si>
  <si>
    <t>184817211R00</t>
  </si>
  <si>
    <t xml:space="preserve">Prořez stávajících porostů - úprava </t>
  </si>
  <si>
    <t>har</t>
  </si>
  <si>
    <t>0,0275</t>
  </si>
  <si>
    <t>184921093R00</t>
  </si>
  <si>
    <t xml:space="preserve">Mulčování rostlin tl. do 0,1 m rovina a svah 1 : 5 </t>
  </si>
  <si>
    <t>m2</t>
  </si>
  <si>
    <t>kůra:16</t>
  </si>
  <si>
    <t>185804312R00</t>
  </si>
  <si>
    <t xml:space="preserve">Zalití rostlin vodou plochy nad 20 m2 </t>
  </si>
  <si>
    <t>m3</t>
  </si>
  <si>
    <t>80 l/strom:16*0,08</t>
  </si>
  <si>
    <t>185851111R00</t>
  </si>
  <si>
    <t xml:space="preserve">Dovoz vody pro zálivku rostlin do 6 km </t>
  </si>
  <si>
    <t>711491172RTR</t>
  </si>
  <si>
    <t xml:space="preserve">Uložení protikořenové folie š.100 cm </t>
  </si>
  <si>
    <t>184004722R00</t>
  </si>
  <si>
    <t xml:space="preserve">Dodávka hnojivé tablety k výsadbě </t>
  </si>
  <si>
    <t>15 ks/strom:15*16</t>
  </si>
  <si>
    <t>184004724R00</t>
  </si>
  <si>
    <t xml:space="preserve">půdní kondicioner stromy </t>
  </si>
  <si>
    <t>kg</t>
  </si>
  <si>
    <t>0,5kg/strom:16*0,5</t>
  </si>
  <si>
    <t>185100100RR</t>
  </si>
  <si>
    <t xml:space="preserve">Údržba dřevin po dobu 36 měsíců </t>
  </si>
  <si>
    <t>02657</t>
  </si>
  <si>
    <t>Amelanchier arborea"Robin Hill obv.kmene 14-16cm"</t>
  </si>
  <si>
    <t>02659</t>
  </si>
  <si>
    <t>Malus toringo"Brouwers Beauty/obv.km.14-16 cm)</t>
  </si>
  <si>
    <t>02660</t>
  </si>
  <si>
    <t>Prunus avium  Plena obv.kmene 14 -16 cm</t>
  </si>
  <si>
    <t>05217500R</t>
  </si>
  <si>
    <t>Kůl ke kotvení dřeviny,D60 mm,délka 2,5</t>
  </si>
  <si>
    <t>3 ks/strom:16*3</t>
  </si>
  <si>
    <t>10391100</t>
  </si>
  <si>
    <t>Kůra mulčovací VL</t>
  </si>
  <si>
    <t>62850170W</t>
  </si>
  <si>
    <t>Dodávka  podkladní protikořenové folie</t>
  </si>
  <si>
    <t>10*1,05</t>
  </si>
  <si>
    <t>67391002</t>
  </si>
  <si>
    <t>Zřízení závlahové mísy</t>
  </si>
  <si>
    <t>16</t>
  </si>
  <si>
    <t>709213401</t>
  </si>
  <si>
    <t>chránička z bambusu</t>
  </si>
  <si>
    <t>13</t>
  </si>
  <si>
    <t>Keře</t>
  </si>
  <si>
    <t>13 Keře</t>
  </si>
  <si>
    <t>183101112R00</t>
  </si>
  <si>
    <t>Hloub. jamek bez výměny půdy do 0,02 m3, svah 1:5 a rovina</t>
  </si>
  <si>
    <t>183205111R00</t>
  </si>
  <si>
    <t xml:space="preserve">Založení záhonu v rovině/svah 1 : 5, hor. 1 - 2 </t>
  </si>
  <si>
    <t>184102111R00</t>
  </si>
  <si>
    <t>Výsadba dřevin s balem D do 20 cm, v rovině a svahu 1:5 se zalitím</t>
  </si>
  <si>
    <t>184921094R00</t>
  </si>
  <si>
    <t xml:space="preserve">Mulčování rostlin tl. do 0,1 m, svah do 1:5 </t>
  </si>
  <si>
    <t>185804311R00</t>
  </si>
  <si>
    <t xml:space="preserve">Zalití rostlin vodou plochy do 20 m2 </t>
  </si>
  <si>
    <t>5 l/rostlina:155*0,005</t>
  </si>
  <si>
    <t>767912150U00</t>
  </si>
  <si>
    <t xml:space="preserve">Mtž napínací lanko,uchycení očka </t>
  </si>
  <si>
    <t>m</t>
  </si>
  <si>
    <t>1ks/rostlina:155*1</t>
  </si>
  <si>
    <t xml:space="preserve">půdní kondicioner keře </t>
  </si>
  <si>
    <t>0,05kg/rostlina:155*0,05</t>
  </si>
  <si>
    <t>185100100RR1</t>
  </si>
  <si>
    <t xml:space="preserve">Údržba keřů po dobu 36 měsíců </t>
  </si>
  <si>
    <t>02651785RR</t>
  </si>
  <si>
    <t>Carpinus betulus /vel.125-150 cm/</t>
  </si>
  <si>
    <t>02652514-16</t>
  </si>
  <si>
    <t>Hydrangea paniculata"Vanille Fraise"  vel.40-60 cm</t>
  </si>
  <si>
    <t>02652514-17</t>
  </si>
  <si>
    <t>Spiraea x vanhouttei /vel 60-80 cm/</t>
  </si>
  <si>
    <t>02652514-18</t>
  </si>
  <si>
    <t>Hydrangea paniculata"Limelight"/vel 40-60 cm/</t>
  </si>
  <si>
    <t>02656019</t>
  </si>
  <si>
    <t>Rosa hugonis</t>
  </si>
  <si>
    <t>05217108TT</t>
  </si>
  <si>
    <t>Kůl ke kotvení linii Habrů - délky 2 m D 6 cm</t>
  </si>
  <si>
    <t>103911001</t>
  </si>
  <si>
    <t>31118112020</t>
  </si>
  <si>
    <t>Napínací prvky - očka Pzn D 25 mm</t>
  </si>
  <si>
    <t>314520511</t>
  </si>
  <si>
    <t>Lanko ocelové D 2,5 mm Pzn</t>
  </si>
  <si>
    <t>25*1,1</t>
  </si>
  <si>
    <t>58322T231</t>
  </si>
  <si>
    <t>Dodávka zahradního substrátu pro výsadbu hortezií vč.dopravy a uložení</t>
  </si>
  <si>
    <t>t</t>
  </si>
  <si>
    <t>50 kg/m2 plocha 58,6m2:(58,6*0,050)</t>
  </si>
  <si>
    <t>14</t>
  </si>
  <si>
    <t>Pnoucí dřeviny</t>
  </si>
  <si>
    <t>14 Pnoucí dřeviny</t>
  </si>
  <si>
    <t>183101114R00</t>
  </si>
  <si>
    <t>Hloub. jamek bez výměny půdy do 0,125 m3, sv.1:5 a rovina</t>
  </si>
  <si>
    <t>184102112R00</t>
  </si>
  <si>
    <t>Výsadba dřevin s balem D do 30 cm, v rovině a svahu 1:5 se zalitím</t>
  </si>
  <si>
    <t>184921094R0R</t>
  </si>
  <si>
    <t>10l/rostlina:0,01*9</t>
  </si>
  <si>
    <t>3 ks /rostlina:9*3</t>
  </si>
  <si>
    <t xml:space="preserve">půdní kondicioner  keře </t>
  </si>
  <si>
    <t>0,1kg/rostlina:0,9</t>
  </si>
  <si>
    <t>185100101RR</t>
  </si>
  <si>
    <t>02664100</t>
  </si>
  <si>
    <t>Parthenocissus quinquefolia"Engelmanii" V 60-80 cm</t>
  </si>
  <si>
    <t>10391095</t>
  </si>
  <si>
    <t>Směs drobný štěrk fr.4-8 a mulč. vč dovozu</t>
  </si>
  <si>
    <t>Traviny</t>
  </si>
  <si>
    <t>16 Traviny</t>
  </si>
  <si>
    <t>183204112R00</t>
  </si>
  <si>
    <t xml:space="preserve">Výsadba trvalek do připravené půdy se zalitím </t>
  </si>
  <si>
    <t>184921094R0T</t>
  </si>
  <si>
    <t>Mulčování rostlin tl. do 0,03 m, svah do 1:5 a rovina</t>
  </si>
  <si>
    <t>1811001R0RR</t>
  </si>
  <si>
    <t xml:space="preserve">Údržba trvalek po dobu 36 měsíců </t>
  </si>
  <si>
    <t>026500882A</t>
  </si>
  <si>
    <t>Calamagrostis brachytricha</t>
  </si>
  <si>
    <t>10391095A</t>
  </si>
  <si>
    <t>Směs drobný štěrk fr.8 - 16mm a mulč. vč dovozu</t>
  </si>
  <si>
    <t>62850170X</t>
  </si>
  <si>
    <t>Dodávka a uložení podkladní zahradnické folie</t>
  </si>
  <si>
    <t>(barva hnědá):12,5</t>
  </si>
  <si>
    <t>17</t>
  </si>
  <si>
    <t>Výsadba trvalek a cibulovin do trávníku</t>
  </si>
  <si>
    <t>17 Výsadba trvalek a cibulovin do trávníku</t>
  </si>
  <si>
    <t>180401212R00</t>
  </si>
  <si>
    <t>Založení trávníku lučního výsevem ve svahu přes 1:5 do 1:2</t>
  </si>
  <si>
    <t>183204113R00</t>
  </si>
  <si>
    <t>Výsadba cibulí nebo hlíz prostokořenných do připravené půdy se zalitím</t>
  </si>
  <si>
    <t>005724910</t>
  </si>
  <si>
    <t>Směs travní výsevní-krajinný trávník pro suché podmínky s býlinami (15 g/m2)</t>
  </si>
  <si>
    <t>026500872</t>
  </si>
  <si>
    <t>Achillea filipendulina</t>
  </si>
  <si>
    <t>026500881A</t>
  </si>
  <si>
    <t>Salvia nemorosa</t>
  </si>
  <si>
    <t>026500882</t>
  </si>
  <si>
    <t>Nepeta x faassenii</t>
  </si>
  <si>
    <t>026500884</t>
  </si>
  <si>
    <t>Linum perenne</t>
  </si>
  <si>
    <t>026500885</t>
  </si>
  <si>
    <t>Tulipa kaufmanniana Concerto</t>
  </si>
  <si>
    <t>18</t>
  </si>
  <si>
    <t>Trávník</t>
  </si>
  <si>
    <t>18 Trávník</t>
  </si>
  <si>
    <t>111211100U0R</t>
  </si>
  <si>
    <t>Pokos nově založeného trávníku s odvozem pokosené hmoty 2x</t>
  </si>
  <si>
    <t>180401213R0E</t>
  </si>
  <si>
    <t>Založení trávníku lučního výsevem v rovině a svahu do 1:5</t>
  </si>
  <si>
    <t>180402112R01</t>
  </si>
  <si>
    <t>Založení trávníku parkového výsevem svah do 1:5 a rovině</t>
  </si>
  <si>
    <t>180402113R00</t>
  </si>
  <si>
    <t>Založení trávníku parkového výsevem svah přes 1:5 do 1:2</t>
  </si>
  <si>
    <t>183403151R00</t>
  </si>
  <si>
    <t>Obdělání půdy smykováním, v rovině a ve svahu do 1:5</t>
  </si>
  <si>
    <t>60%:(4480+569,5)*0,6</t>
  </si>
  <si>
    <t>183403153R00</t>
  </si>
  <si>
    <t xml:space="preserve">Obdělání půdy hrabáním, v rovině a svahu do 1:5 </t>
  </si>
  <si>
    <t>40%:(4480+569,5)*0,4</t>
  </si>
  <si>
    <t>183403161R00</t>
  </si>
  <si>
    <t xml:space="preserve">Obdělání půdy válením, v rovině a svahu do 1:5 </t>
  </si>
  <si>
    <t>183403251R00</t>
  </si>
  <si>
    <t>Obdělání půdy smykováním, na svahu přes 1:5 do 1:2</t>
  </si>
  <si>
    <t>60%:275*0,6</t>
  </si>
  <si>
    <t>183403253R00</t>
  </si>
  <si>
    <t>Obdělání půdy hrabáním, na svahu přes 1:5 do 1:2</t>
  </si>
  <si>
    <t>40%:275*0,4</t>
  </si>
  <si>
    <t>183403261R00</t>
  </si>
  <si>
    <t>Obdělání půdy válením, na svahu přes 1:5 do 1:2</t>
  </si>
  <si>
    <t>1811001R0RT</t>
  </si>
  <si>
    <t xml:space="preserve">Údržba trávníku po dobu 12 měsíců vč.6 pokosů </t>
  </si>
  <si>
    <t>005724001</t>
  </si>
  <si>
    <t>Směs travní parková 30g/m2</t>
  </si>
  <si>
    <t>005724912</t>
  </si>
  <si>
    <t>Směs krajinný trávník pro suché podmínky s bylinami 15g/m2</t>
  </si>
  <si>
    <t>95</t>
  </si>
  <si>
    <t>Dokončovací a úklidové práce</t>
  </si>
  <si>
    <t>95 Dokončovací a úklidové práce</t>
  </si>
  <si>
    <t>952901411R00</t>
  </si>
  <si>
    <t>Vyčištění ostatních ploch od nečistot po ukončení prací vč.přístupových cest</t>
  </si>
  <si>
    <t>96</t>
  </si>
  <si>
    <t>Likvidace odpadu</t>
  </si>
  <si>
    <t>96 Likvidace odpadu</t>
  </si>
  <si>
    <t>9655 R.pol.1</t>
  </si>
  <si>
    <t>Zbytkový materiál,kontejnery z dodávek zeleně, baly a ostatní odpadový materiál</t>
  </si>
  <si>
    <t>99</t>
  </si>
  <si>
    <t>Staveništní přesun hmot</t>
  </si>
  <si>
    <t>99 Staveništní přesun hmot</t>
  </si>
  <si>
    <t>998231311R00</t>
  </si>
  <si>
    <t xml:space="preserve">Přesun hmot pro sadovnické a krajin. úpravy do 5km </t>
  </si>
  <si>
    <t>mimostaveništní doprava</t>
  </si>
  <si>
    <t>Zábory,ochrana území prací</t>
  </si>
  <si>
    <t>Inženýrská ,koordinační  činnost</t>
  </si>
  <si>
    <t>Zařízení staveniště</t>
  </si>
  <si>
    <t>MČ Brno - Řečkovice</t>
  </si>
  <si>
    <t>Ing.Eva Wágnerová</t>
  </si>
  <si>
    <t>E5060/11/7 SO 14,sadové úpravy</t>
  </si>
  <si>
    <t>SO 14,sadové úpravy,herní prvky</t>
  </si>
  <si>
    <t>0</t>
  </si>
  <si>
    <t>Přípravné a pomocné práce</t>
  </si>
  <si>
    <t>0 Přípravné a pomocné práce</t>
  </si>
  <si>
    <t>110001112U00</t>
  </si>
  <si>
    <t>Vytyčení inženýrských sítí v upravovaných částech a dotčeného okolí před zahájením prací</t>
  </si>
  <si>
    <t>kpl</t>
  </si>
  <si>
    <t>Zemní práce-příprava povrchu</t>
  </si>
  <si>
    <t>1 Zemní práce-příprava povrchu</t>
  </si>
  <si>
    <t>122201101R00</t>
  </si>
  <si>
    <t>Odkopávky nezapažené v hor. 3 do 100 m3 ztížený výkop - rozdělené plochy a tloušťky</t>
  </si>
  <si>
    <t>tl.skrývky 350 mm dlažba:14,5*0,39</t>
  </si>
  <si>
    <t>dtto lem ze žul.kostek - dvojřádek do betonu+sam.ploška:(28,6*0,2+0,65)*0,35</t>
  </si>
  <si>
    <t>zkrývka pro šlapákovou pěšinu tl.220 mm:0,22*112</t>
  </si>
  <si>
    <t>zkrývka pod česaný beton tl.380 mm:0,38*3,3</t>
  </si>
  <si>
    <t>zkrývka -dětské hřiště - bezp.povrch tl.230 mm:77,4*0,23</t>
  </si>
  <si>
    <t>zkrývka pro podklad z štěrkodrti tl.180 mm-ostatní plochy:42,3*0,18</t>
  </si>
  <si>
    <t>dtto pod beton a dlažbu pískoviště tl.300 mm:14*0,3</t>
  </si>
  <si>
    <t>162201102R00</t>
  </si>
  <si>
    <t xml:space="preserve">Vodorovné přemístění výkopku z hor.1-4 do 50 m </t>
  </si>
  <si>
    <t>162701105R00</t>
  </si>
  <si>
    <t xml:space="preserve">Vodorovné přemístění výkopku z hor.1-4 do 10000 m </t>
  </si>
  <si>
    <t>5m3 ponecháno na zpětné dosypy a tvarování povrchu:62,8145-5</t>
  </si>
  <si>
    <t>171204111R00</t>
  </si>
  <si>
    <t xml:space="preserve">Ulozeni sypaniny vč poplatku </t>
  </si>
  <si>
    <t>174101102R00</t>
  </si>
  <si>
    <t>Zásyp ruční se zhutněním k lemům,lavicím a ost. plochy a tvarované části</t>
  </si>
  <si>
    <t>181301102R00</t>
  </si>
  <si>
    <t xml:space="preserve">Rozprostření ornice, rovina, tl. 10-15 cm,do 500m2 </t>
  </si>
  <si>
    <t>182001121R00</t>
  </si>
  <si>
    <t xml:space="preserve">Plošná úprava terénu, nerovnosti do 15 cm v rovině </t>
  </si>
  <si>
    <t>182001135R00</t>
  </si>
  <si>
    <t xml:space="preserve">Modelace terénu, nerovnosti do 60 cm svah </t>
  </si>
  <si>
    <t>183402111R00</t>
  </si>
  <si>
    <t xml:space="preserve">Rozrušení půdy do 15 cm v rovině/svah 1:5 </t>
  </si>
  <si>
    <t>přes 1 :5   275m25424,5-275</t>
  </si>
  <si>
    <t>183402111R0A</t>
  </si>
  <si>
    <t xml:space="preserve">Rozrušení půdy do 15 cm v rovině/svah přes 1:5 </t>
  </si>
  <si>
    <t>58322T241</t>
  </si>
  <si>
    <t>Materiál pro dosyp a modelaci travnatého kopce vč.dovozu</t>
  </si>
  <si>
    <t>58322T28</t>
  </si>
  <si>
    <t>Ornice -dodávka vč.dopravy</t>
  </si>
  <si>
    <t>275*0,15</t>
  </si>
  <si>
    <t>693106440D</t>
  </si>
  <si>
    <t>Jutová geotextilie protierozní 100g/m2 vč uložení a ukotvení do terenu</t>
  </si>
  <si>
    <t>2</t>
  </si>
  <si>
    <t>Pokladní plochy - tvarování a modelace povrchu</t>
  </si>
  <si>
    <t>2 Pokladní plochy - tvarování a modelace povrchu</t>
  </si>
  <si>
    <t>271532212U00</t>
  </si>
  <si>
    <t>Násyp základ kamenivo hrubé 0-16-32mm výplň modelace kopce+ostatní plochy</t>
  </si>
  <si>
    <t>tl.250-950 mm - modelace kopce:0,6*17,7</t>
  </si>
  <si>
    <t>tl.180 mm - ostatní plochy:42,3*0,18</t>
  </si>
  <si>
    <t>tl.300 mm pod betonem a dlažbou pískoviště:14*0,3</t>
  </si>
  <si>
    <t>273313511R00</t>
  </si>
  <si>
    <t>Beton základových desek prostý C 12/15 (B 12,5) dvojřádek ze žulových kostek+sam.ploška</t>
  </si>
  <si>
    <t>podkladní beton dvouřádek+ploška tl.15 cm:(28,6*0,25+0,65)*0,15</t>
  </si>
  <si>
    <t>pdokladní beton armovaný hřiště(pod polyur.povrch) tl.15 cm:34*0,15</t>
  </si>
  <si>
    <t>273321611R0W</t>
  </si>
  <si>
    <t xml:space="preserve">Česaný beton-úprava povrchu C 30/37 (B 37) </t>
  </si>
  <si>
    <t>plocha pod lavicí tl.150 mm:3,3*0,15</t>
  </si>
  <si>
    <t>273361921RT4</t>
  </si>
  <si>
    <t>Výztuž bet.ploch ze svařovaných sítí svařovanou sítí - drát 6,0  oka 100/100</t>
  </si>
  <si>
    <t>česaný beton:3,3*0,004</t>
  </si>
  <si>
    <t>podkl.pod polyur.povrch:34*0,004</t>
  </si>
  <si>
    <t>46</t>
  </si>
  <si>
    <t>Povrchy z granulátů</t>
  </si>
  <si>
    <t>46 Povrchy z granulátů</t>
  </si>
  <si>
    <t>46464600</t>
  </si>
  <si>
    <t>Polyuretanový povrch s EPDM granuláty tl.35 podkladní vrstva</t>
  </si>
  <si>
    <t>46464602</t>
  </si>
  <si>
    <t>Polyuretonový povrch s EPDM granuláty 11 mm litá  barevná vrstva tl.11 mm</t>
  </si>
  <si>
    <t>46464603</t>
  </si>
  <si>
    <t>Tvarování umělého povrchu na terenních modelacích Polyuretanový povrch s EPDM -příplatek</t>
  </si>
  <si>
    <t>5</t>
  </si>
  <si>
    <t>Plochy hřiště a doplňkové plochy</t>
  </si>
  <si>
    <t>5 Plochy hřiště a doplňkové plochy</t>
  </si>
  <si>
    <t>564721111R0P</t>
  </si>
  <si>
    <t xml:space="preserve">Podklad z kameniva drceného vel. 2-4 mm,tl. 4 cm </t>
  </si>
  <si>
    <t>pod žulovou dlažbu:14,5</t>
  </si>
  <si>
    <t>pod šlapákovou pěšinu:112</t>
  </si>
  <si>
    <t>pod bezpeč.povrch dětského hřiště:79</t>
  </si>
  <si>
    <t>564732111R00</t>
  </si>
  <si>
    <t xml:space="preserve">Podklad z kam.drceného 16/32  tl.10 cm </t>
  </si>
  <si>
    <t>podklad pod šlapákovou pěšinu:112</t>
  </si>
  <si>
    <t>pod lem ze žul.kostek+samost.malá ploška:28,6*0,2+0,65</t>
  </si>
  <si>
    <t>564762114R00</t>
  </si>
  <si>
    <t xml:space="preserve">Podklad z kam.drceného 16/32  tl. 23 cm </t>
  </si>
  <si>
    <t>pod plochu z česaného betonu:3,3</t>
  </si>
  <si>
    <t>564772111R00</t>
  </si>
  <si>
    <t xml:space="preserve">Podklad z kam.drceného 16/32  tl.25 cm </t>
  </si>
  <si>
    <t>podklad žulových kostek:14,5</t>
  </si>
  <si>
    <t>591111111R00</t>
  </si>
  <si>
    <t>Kladení dlažby velké kostky,lože z kamen.tl. 5 cm žula 100/100/100 mm + lem,dvojřádek+ploška</t>
  </si>
  <si>
    <t>dlažba z žul.kostek:14,5</t>
  </si>
  <si>
    <t>dvojřádek z žul.kostek:28,6*0,2</t>
  </si>
  <si>
    <t>malá samostatná pločka:0,65</t>
  </si>
  <si>
    <t>596811111RT3</t>
  </si>
  <si>
    <t>Kladení dlaždic kom.pro pěší, lože z kameniva těž. včetně dlaždic betonových  30/30/5,5 cm</t>
  </si>
  <si>
    <t>pískoviště:1,6</t>
  </si>
  <si>
    <t>631571111R00</t>
  </si>
  <si>
    <t>Doplnění  pískem neupraveným o ploše do 2 m2 pískoviště</t>
  </si>
  <si>
    <t>917712111RT2</t>
  </si>
  <si>
    <t>Osazení ležat. obrub. bet. bez opěr, lože z kamen. včetně obrubníku 100/8/25 -plocha</t>
  </si>
  <si>
    <t>4 ks do 1 m2:112*4</t>
  </si>
  <si>
    <t>odpočet za délky obrubníku 50 cm(přířezy z délky 50 cm):(50*0,5)*-1</t>
  </si>
  <si>
    <t>917712111RTT</t>
  </si>
  <si>
    <t>Osazení ležat. obrub. bet. bez opěr, lože z kamen. včetně obrubníku 100/8/25 délka 50 cm</t>
  </si>
  <si>
    <t>délka 50 cm +část přířezy:50*0,5</t>
  </si>
  <si>
    <t>58380129</t>
  </si>
  <si>
    <t>Kostka dlažební drobná 10/12 štípaná Itř. 1t=4,0m2 žulová kostka</t>
  </si>
  <si>
    <t>T</t>
  </si>
  <si>
    <t>dlažba:3,62*1,04</t>
  </si>
  <si>
    <t>řádek dvojkostek+sam ploška - 28,6*0,2+0,65:1,59*1,04</t>
  </si>
  <si>
    <t>998222012R00</t>
  </si>
  <si>
    <t xml:space="preserve">Přesun hmot, zpevněné plochy, kryt z kameniva </t>
  </si>
  <si>
    <t>767</t>
  </si>
  <si>
    <t>Mobiliářové prvky a prvky z oceli,lemy</t>
  </si>
  <si>
    <t>767 Mobiliářové prvky a prvky z oceli,lemy</t>
  </si>
  <si>
    <t>767998105R00</t>
  </si>
  <si>
    <t>Dod.a mont. atypických konstr. hmotnosti do 5 kg lem z L profilu 50/32/4 mm</t>
  </si>
  <si>
    <t>plocha pod lavicí:(2,49*7,4)*1,1</t>
  </si>
  <si>
    <t>žárové Pzn:</t>
  </si>
  <si>
    <t>767 0001R</t>
  </si>
  <si>
    <t>Dodávka a montáž lavice typové s opěradlem vč.spodní stavby</t>
  </si>
  <si>
    <t>dřevěný sedák a opěradlo(akát dřevo):1</t>
  </si>
  <si>
    <t>7670002R</t>
  </si>
  <si>
    <t xml:space="preserve">Dodávka a montáž- herní prvek (Pružinové houpadlo) </t>
  </si>
  <si>
    <t>vč spodní stavby:1</t>
  </si>
  <si>
    <t>7670003R</t>
  </si>
  <si>
    <t xml:space="preserve">Dodávka a osazení-soliterní kámen </t>
  </si>
  <si>
    <t>998767201R00</t>
  </si>
  <si>
    <t xml:space="preserve">Přesun hmot pro zámečnické konstr.a mobiliář </t>
  </si>
  <si>
    <t>E5060/11/7 SO 14,sadové úpravy,herní prvky</t>
  </si>
  <si>
    <t>Slepý rozpočet stavby</t>
  </si>
  <si>
    <t>DPH 21%</t>
  </si>
  <si>
    <t>sadové úpravy,herní prvky SO 14</t>
  </si>
  <si>
    <t>SO 14,sadové úpravy, I. Část</t>
  </si>
  <si>
    <t>SO 14 sadové úpravy,herní prvky, II. Část</t>
  </si>
  <si>
    <t>SO 14 sadové úpravy, I. Část</t>
  </si>
  <si>
    <t>SO 14 sadové úpravy. I. Část</t>
  </si>
  <si>
    <t>E5060/11/7 SO 14, Sadové úpravy, herní prvky II. Část</t>
  </si>
  <si>
    <t>SO 14 sadové úpravy,herní prvky II. Část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</si>
</sst>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0.0%"/>
    <numFmt numFmtId="165" formatCode="0.0"/>
    <numFmt numFmtId="166" formatCode="dd/mm/yy"/>
    <numFmt numFmtId="167" formatCode="#,##0\ &quot;Kč&quot;"/>
    <numFmt numFmtId="168" formatCode="0.00000"/>
  </numFmts>
  <fonts count="20" x14ac:knownFonts="1">
    <font>
      <sz val="10"/>
      <name val="Arial CE"/>
      <charset val="238"/>
    </font>
    <font>
      <sz val="10"/>
      <name val="Arial"/>
      <family val="2"/>
      <charset val="238"/>
    </font>
    <font>
      <b/>
      <sz val="14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sz val="10"/>
      <name val="Arial CE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"/>
      <family val="2"/>
      <charset val="238"/>
    </font>
    <font>
      <sz val="8"/>
      <color indexed="9"/>
      <name val="Arial"/>
      <family val="2"/>
      <charset val="238"/>
    </font>
    <font>
      <sz val="8"/>
      <color indexed="12"/>
      <name val="Arial"/>
      <family val="2"/>
      <charset val="238"/>
    </font>
    <font>
      <sz val="10"/>
      <color indexed="12"/>
      <name val="Arial"/>
      <family val="2"/>
      <charset val="238"/>
    </font>
    <font>
      <b/>
      <i/>
      <sz val="10"/>
      <name val="Arial"/>
      <family val="2"/>
      <charset val="238"/>
    </font>
    <font>
      <i/>
      <sz val="8"/>
      <name val="Arial"/>
      <family val="2"/>
      <charset val="238"/>
    </font>
    <font>
      <i/>
      <sz val="9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40"/>
      </patternFill>
    </fill>
  </fills>
  <borders count="6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</borders>
  <cellStyleXfs count="2">
    <xf numFmtId="0" fontId="0" fillId="0" borderId="0"/>
    <xf numFmtId="0" fontId="9" fillId="0" borderId="0"/>
  </cellStyleXfs>
  <cellXfs count="329">
    <xf numFmtId="0" fontId="0" fillId="0" borderId="0" xfId="0"/>
    <xf numFmtId="0" fontId="1" fillId="0" borderId="0" xfId="0" applyFont="1"/>
    <xf numFmtId="0" fontId="1" fillId="0" borderId="0" xfId="0" applyFont="1" applyAlignment="1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right"/>
    </xf>
    <xf numFmtId="0" fontId="2" fillId="0" borderId="0" xfId="0" applyFont="1" applyAlignment="1"/>
    <xf numFmtId="0" fontId="3" fillId="0" borderId="0" xfId="0" applyFont="1" applyAlignment="1">
      <alignment horizontal="right"/>
    </xf>
    <xf numFmtId="14" fontId="3" fillId="0" borderId="0" xfId="0" applyNumberFormat="1" applyFont="1" applyAlignment="1">
      <alignment horizontal="left"/>
    </xf>
    <xf numFmtId="0" fontId="4" fillId="0" borderId="0" xfId="0" applyFont="1" applyAlignment="1">
      <alignment horizontal="right"/>
    </xf>
    <xf numFmtId="49" fontId="1" fillId="0" borderId="0" xfId="0" applyNumberFormat="1" applyFont="1"/>
    <xf numFmtId="0" fontId="5" fillId="0" borderId="0" xfId="0" applyFont="1" applyAlignment="1">
      <alignment horizontal="right"/>
    </xf>
    <xf numFmtId="49" fontId="6" fillId="0" borderId="0" xfId="0" applyNumberFormat="1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/>
    <xf numFmtId="0" fontId="7" fillId="0" borderId="0" xfId="0" applyFont="1" applyAlignment="1"/>
    <xf numFmtId="0" fontId="7" fillId="0" borderId="0" xfId="0" applyFont="1" applyAlignment="1">
      <alignment horizontal="right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4" fillId="2" borderId="1" xfId="0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4" fillId="2" borderId="3" xfId="0" applyFont="1" applyFill="1" applyBorder="1" applyAlignment="1">
      <alignment wrapText="1"/>
    </xf>
    <xf numFmtId="0" fontId="4" fillId="2" borderId="1" xfId="0" applyFont="1" applyFill="1" applyBorder="1" applyAlignment="1">
      <alignment horizontal="right" wrapText="1"/>
    </xf>
    <xf numFmtId="0" fontId="1" fillId="2" borderId="2" xfId="0" applyFont="1" applyFill="1" applyBorder="1" applyAlignment="1"/>
    <xf numFmtId="0" fontId="4" fillId="2" borderId="2" xfId="0" applyFont="1" applyFill="1" applyBorder="1" applyAlignment="1">
      <alignment horizontal="right" wrapText="1"/>
    </xf>
    <xf numFmtId="0" fontId="4" fillId="2" borderId="3" xfId="0" applyFont="1" applyFill="1" applyBorder="1" applyAlignment="1">
      <alignment horizontal="right" vertical="center"/>
    </xf>
    <xf numFmtId="0" fontId="4" fillId="3" borderId="0" xfId="0" applyFont="1" applyFill="1" applyBorder="1" applyAlignment="1">
      <alignment horizontal="right" wrapText="1"/>
    </xf>
    <xf numFmtId="0" fontId="1" fillId="0" borderId="4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right" vertical="center"/>
    </xf>
    <xf numFmtId="0" fontId="1" fillId="0" borderId="5" xfId="0" applyFont="1" applyBorder="1" applyAlignment="1">
      <alignment vertical="center"/>
    </xf>
    <xf numFmtId="4" fontId="1" fillId="0" borderId="6" xfId="0" applyNumberFormat="1" applyFont="1" applyBorder="1" applyAlignment="1">
      <alignment horizontal="right" vertical="center"/>
    </xf>
    <xf numFmtId="4" fontId="1" fillId="0" borderId="7" xfId="0" applyNumberFormat="1" applyFont="1" applyBorder="1" applyAlignment="1">
      <alignment horizontal="right" vertical="center"/>
    </xf>
    <xf numFmtId="4" fontId="1" fillId="3" borderId="0" xfId="0" applyNumberFormat="1" applyFont="1" applyFill="1" applyBorder="1" applyAlignment="1">
      <alignment vertical="center"/>
    </xf>
    <xf numFmtId="4" fontId="1" fillId="0" borderId="4" xfId="0" applyNumberFormat="1" applyFont="1" applyBorder="1" applyAlignment="1">
      <alignment horizontal="right" vertical="center"/>
    </xf>
    <xf numFmtId="4" fontId="1" fillId="0" borderId="0" xfId="0" applyNumberFormat="1" applyFont="1" applyBorder="1" applyAlignment="1">
      <alignment horizontal="right" vertical="center"/>
    </xf>
    <xf numFmtId="4" fontId="1" fillId="0" borderId="9" xfId="0" applyNumberFormat="1" applyFont="1" applyBorder="1" applyAlignment="1">
      <alignment horizontal="right" vertical="center"/>
    </xf>
    <xf numFmtId="4" fontId="1" fillId="0" borderId="10" xfId="0" applyNumberFormat="1" applyFont="1" applyBorder="1" applyAlignment="1">
      <alignment horizontal="right" vertical="center"/>
    </xf>
    <xf numFmtId="0" fontId="6" fillId="4" borderId="1" xfId="0" applyFont="1" applyFill="1" applyBorder="1" applyAlignment="1">
      <alignment vertical="center"/>
    </xf>
    <xf numFmtId="0" fontId="7" fillId="4" borderId="2" xfId="0" applyFont="1" applyFill="1" applyBorder="1" applyAlignment="1">
      <alignment vertical="center"/>
    </xf>
    <xf numFmtId="0" fontId="1" fillId="4" borderId="2" xfId="0" applyFont="1" applyFill="1" applyBorder="1" applyAlignment="1">
      <alignment vertical="center"/>
    </xf>
    <xf numFmtId="4" fontId="6" fillId="4" borderId="12" xfId="0" applyNumberFormat="1" applyFont="1" applyFill="1" applyBorder="1" applyAlignment="1">
      <alignment horizontal="right" vertical="center"/>
    </xf>
    <xf numFmtId="4" fontId="6" fillId="4" borderId="13" xfId="0" applyNumberFormat="1" applyFont="1" applyFill="1" applyBorder="1" applyAlignment="1">
      <alignment horizontal="right" vertical="center"/>
    </xf>
    <xf numFmtId="4" fontId="7" fillId="3" borderId="0" xfId="0" applyNumberFormat="1" applyFont="1" applyFill="1" applyBorder="1" applyAlignment="1">
      <alignment vertical="center"/>
    </xf>
    <xf numFmtId="0" fontId="2" fillId="0" borderId="0" xfId="0" applyFont="1" applyAlignment="1">
      <alignment horizontal="center"/>
    </xf>
    <xf numFmtId="4" fontId="1" fillId="0" borderId="0" xfId="0" applyNumberFormat="1" applyFont="1"/>
    <xf numFmtId="0" fontId="4" fillId="2" borderId="1" xfId="0" applyFont="1" applyFill="1" applyBorder="1" applyAlignment="1">
      <alignment vertical="center"/>
    </xf>
    <xf numFmtId="0" fontId="7" fillId="2" borderId="2" xfId="0" applyFont="1" applyFill="1" applyBorder="1" applyAlignment="1">
      <alignment vertical="center"/>
    </xf>
    <xf numFmtId="0" fontId="7" fillId="2" borderId="3" xfId="0" applyFont="1" applyFill="1" applyBorder="1" applyAlignment="1">
      <alignment vertical="center" wrapText="1"/>
    </xf>
    <xf numFmtId="0" fontId="7" fillId="2" borderId="15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49" fontId="3" fillId="0" borderId="6" xfId="0" applyNumberFormat="1" applyFont="1" applyBorder="1" applyAlignment="1">
      <alignment horizontal="left"/>
    </xf>
    <xf numFmtId="0" fontId="3" fillId="0" borderId="7" xfId="0" applyFont="1" applyBorder="1" applyAlignment="1">
      <alignment horizontal="left"/>
    </xf>
    <xf numFmtId="0" fontId="3" fillId="0" borderId="7" xfId="0" applyFont="1" applyBorder="1"/>
    <xf numFmtId="164" fontId="3" fillId="0" borderId="8" xfId="0" applyNumberFormat="1" applyFont="1" applyBorder="1"/>
    <xf numFmtId="3" fontId="4" fillId="0" borderId="16" xfId="0" applyNumberFormat="1" applyFont="1" applyBorder="1" applyAlignment="1">
      <alignment horizontal="right"/>
    </xf>
    <xf numFmtId="3" fontId="3" fillId="0" borderId="8" xfId="0" applyNumberFormat="1" applyFont="1" applyBorder="1" applyAlignment="1">
      <alignment horizontal="right"/>
    </xf>
    <xf numFmtId="3" fontId="3" fillId="0" borderId="16" xfId="0" applyNumberFormat="1" applyFont="1" applyBorder="1" applyAlignment="1">
      <alignment horizontal="right"/>
    </xf>
    <xf numFmtId="165" fontId="1" fillId="0" borderId="17" xfId="0" applyNumberFormat="1" applyFont="1" applyBorder="1"/>
    <xf numFmtId="49" fontId="3" fillId="0" borderId="4" xfId="0" applyNumberFormat="1" applyFont="1" applyBorder="1" applyAlignment="1">
      <alignment horizontal="left"/>
    </xf>
    <xf numFmtId="0" fontId="3" fillId="0" borderId="0" xfId="0" applyFont="1" applyBorder="1" applyAlignment="1">
      <alignment horizontal="left"/>
    </xf>
    <xf numFmtId="0" fontId="3" fillId="0" borderId="0" xfId="0" applyFont="1" applyBorder="1"/>
    <xf numFmtId="164" fontId="3" fillId="0" borderId="5" xfId="0" applyNumberFormat="1" applyFont="1" applyBorder="1"/>
    <xf numFmtId="3" fontId="4" fillId="0" borderId="17" xfId="0" applyNumberFormat="1" applyFont="1" applyBorder="1" applyAlignment="1">
      <alignment horizontal="right"/>
    </xf>
    <xf numFmtId="3" fontId="3" fillId="0" borderId="5" xfId="0" applyNumberFormat="1" applyFont="1" applyBorder="1" applyAlignment="1">
      <alignment horizontal="right"/>
    </xf>
    <xf numFmtId="3" fontId="3" fillId="0" borderId="17" xfId="0" applyNumberFormat="1" applyFont="1" applyBorder="1" applyAlignment="1">
      <alignment horizontal="right"/>
    </xf>
    <xf numFmtId="0" fontId="4" fillId="4" borderId="1" xfId="0" applyFont="1" applyFill="1" applyBorder="1" applyAlignment="1">
      <alignment vertical="center"/>
    </xf>
    <xf numFmtId="49" fontId="4" fillId="4" borderId="2" xfId="0" applyNumberFormat="1" applyFont="1" applyFill="1" applyBorder="1" applyAlignment="1">
      <alignment horizontal="left" vertical="center"/>
    </xf>
    <xf numFmtId="0" fontId="4" fillId="4" borderId="2" xfId="0" applyFont="1" applyFill="1" applyBorder="1" applyAlignment="1">
      <alignment vertical="center"/>
    </xf>
    <xf numFmtId="164" fontId="3" fillId="4" borderId="3" xfId="0" applyNumberFormat="1" applyFont="1" applyFill="1" applyBorder="1"/>
    <xf numFmtId="3" fontId="4" fillId="4" borderId="15" xfId="0" applyNumberFormat="1" applyFont="1" applyFill="1" applyBorder="1" applyAlignment="1">
      <alignment horizontal="right" vertical="center"/>
    </xf>
    <xf numFmtId="165" fontId="4" fillId="4" borderId="15" xfId="0" applyNumberFormat="1" applyFont="1" applyFill="1" applyBorder="1" applyAlignment="1">
      <alignment horizontal="right" vertical="center"/>
    </xf>
    <xf numFmtId="0" fontId="1" fillId="0" borderId="0" xfId="0" applyFont="1" applyAlignment="1">
      <alignment horizontal="left" vertical="top" wrapText="1"/>
    </xf>
    <xf numFmtId="0" fontId="4" fillId="2" borderId="15" xfId="0" applyFont="1" applyFill="1" applyBorder="1" applyAlignment="1">
      <alignment vertical="center" wrapText="1"/>
    </xf>
    <xf numFmtId="0" fontId="7" fillId="2" borderId="1" xfId="0" applyFont="1" applyFill="1" applyBorder="1" applyAlignment="1">
      <alignment vertical="center"/>
    </xf>
    <xf numFmtId="49" fontId="3" fillId="0" borderId="16" xfId="0" applyNumberFormat="1" applyFont="1" applyBorder="1" applyAlignment="1">
      <alignment horizontal="left"/>
    </xf>
    <xf numFmtId="0" fontId="3" fillId="0" borderId="6" xfId="0" applyFont="1" applyBorder="1" applyAlignment="1">
      <alignment horizontal="left"/>
    </xf>
    <xf numFmtId="49" fontId="3" fillId="0" borderId="17" xfId="0" applyNumberFormat="1" applyFont="1" applyBorder="1" applyAlignment="1">
      <alignment horizontal="left"/>
    </xf>
    <xf numFmtId="0" fontId="3" fillId="0" borderId="4" xfId="0" applyFont="1" applyBorder="1" applyAlignment="1">
      <alignment horizontal="left"/>
    </xf>
    <xf numFmtId="3" fontId="4" fillId="4" borderId="3" xfId="0" applyNumberFormat="1" applyFont="1" applyFill="1" applyBorder="1" applyAlignment="1">
      <alignment horizontal="right" vertical="center"/>
    </xf>
    <xf numFmtId="4" fontId="7" fillId="2" borderId="15" xfId="0" applyNumberFormat="1" applyFont="1" applyFill="1" applyBorder="1" applyAlignment="1">
      <alignment horizontal="center" vertical="center"/>
    </xf>
    <xf numFmtId="165" fontId="3" fillId="0" borderId="16" xfId="0" applyNumberFormat="1" applyFont="1" applyBorder="1"/>
    <xf numFmtId="165" fontId="3" fillId="0" borderId="17" xfId="0" applyNumberFormat="1" applyFont="1" applyBorder="1"/>
    <xf numFmtId="165" fontId="3" fillId="4" borderId="15" xfId="0" applyNumberFormat="1" applyFont="1" applyFill="1" applyBorder="1"/>
    <xf numFmtId="0" fontId="7" fillId="2" borderId="2" xfId="0" applyFont="1" applyFill="1" applyBorder="1" applyAlignment="1">
      <alignment vertical="center" wrapText="1"/>
    </xf>
    <xf numFmtId="0" fontId="7" fillId="2" borderId="2" xfId="0" applyFont="1" applyFill="1" applyBorder="1" applyAlignment="1">
      <alignment horizontal="center" vertical="center" wrapText="1"/>
    </xf>
    <xf numFmtId="164" fontId="3" fillId="0" borderId="7" xfId="0" applyNumberFormat="1" applyFont="1" applyBorder="1"/>
    <xf numFmtId="3" fontId="4" fillId="0" borderId="7" xfId="0" applyNumberFormat="1" applyFont="1" applyBorder="1" applyAlignment="1">
      <alignment horizontal="right"/>
    </xf>
    <xf numFmtId="164" fontId="3" fillId="0" borderId="0" xfId="0" applyNumberFormat="1" applyFont="1" applyBorder="1"/>
    <xf numFmtId="3" fontId="4" fillId="0" borderId="0" xfId="0" applyNumberFormat="1" applyFont="1" applyBorder="1" applyAlignment="1">
      <alignment horizontal="right"/>
    </xf>
    <xf numFmtId="164" fontId="3" fillId="4" borderId="2" xfId="0" applyNumberFormat="1" applyFont="1" applyFill="1" applyBorder="1"/>
    <xf numFmtId="3" fontId="4" fillId="4" borderId="2" xfId="0" applyNumberFormat="1" applyFont="1" applyFill="1" applyBorder="1" applyAlignment="1">
      <alignment horizontal="right" vertical="center"/>
    </xf>
    <xf numFmtId="0" fontId="2" fillId="0" borderId="10" xfId="0" applyFont="1" applyBorder="1" applyAlignment="1">
      <alignment horizontal="centerContinuous" vertical="top"/>
    </xf>
    <xf numFmtId="0" fontId="1" fillId="0" borderId="10" xfId="0" applyFont="1" applyBorder="1" applyAlignment="1">
      <alignment horizontal="centerContinuous"/>
    </xf>
    <xf numFmtId="0" fontId="7" fillId="2" borderId="22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centerContinuous"/>
    </xf>
    <xf numFmtId="0" fontId="4" fillId="2" borderId="24" xfId="0" applyFont="1" applyFill="1" applyBorder="1" applyAlignment="1">
      <alignment horizontal="left"/>
    </xf>
    <xf numFmtId="0" fontId="3" fillId="0" borderId="19" xfId="0" applyFont="1" applyBorder="1"/>
    <xf numFmtId="49" fontId="3" fillId="0" borderId="25" xfId="0" applyNumberFormat="1" applyFont="1" applyBorder="1" applyAlignment="1">
      <alignment horizontal="left"/>
    </xf>
    <xf numFmtId="0" fontId="1" fillId="0" borderId="26" xfId="0" applyFont="1" applyBorder="1"/>
    <xf numFmtId="0" fontId="3" fillId="0" borderId="3" xfId="0" applyFont="1" applyBorder="1"/>
    <xf numFmtId="0" fontId="3" fillId="0" borderId="2" xfId="0" applyFont="1" applyBorder="1"/>
    <xf numFmtId="0" fontId="3" fillId="0" borderId="15" xfId="0" applyFont="1" applyBorder="1"/>
    <xf numFmtId="0" fontId="3" fillId="0" borderId="27" xfId="0" applyFont="1" applyBorder="1" applyAlignment="1">
      <alignment horizontal="left"/>
    </xf>
    <xf numFmtId="0" fontId="7" fillId="0" borderId="26" xfId="0" applyFont="1" applyBorder="1"/>
    <xf numFmtId="49" fontId="3" fillId="0" borderId="27" xfId="0" applyNumberFormat="1" applyFont="1" applyBorder="1" applyAlignment="1">
      <alignment horizontal="left"/>
    </xf>
    <xf numFmtId="49" fontId="7" fillId="2" borderId="26" xfId="0" applyNumberFormat="1" applyFont="1" applyFill="1" applyBorder="1"/>
    <xf numFmtId="49" fontId="1" fillId="2" borderId="3" xfId="0" applyNumberFormat="1" applyFont="1" applyFill="1" applyBorder="1"/>
    <xf numFmtId="0" fontId="7" fillId="2" borderId="2" xfId="0" applyFont="1" applyFill="1" applyBorder="1"/>
    <xf numFmtId="0" fontId="1" fillId="2" borderId="2" xfId="0" applyFont="1" applyFill="1" applyBorder="1"/>
    <xf numFmtId="0" fontId="1" fillId="2" borderId="3" xfId="0" applyFont="1" applyFill="1" applyBorder="1"/>
    <xf numFmtId="0" fontId="3" fillId="0" borderId="15" xfId="0" applyFont="1" applyFill="1" applyBorder="1"/>
    <xf numFmtId="3" fontId="3" fillId="0" borderId="27" xfId="0" applyNumberFormat="1" applyFont="1" applyBorder="1" applyAlignment="1">
      <alignment horizontal="left"/>
    </xf>
    <xf numFmtId="0" fontId="1" fillId="0" borderId="0" xfId="0" applyFont="1" applyFill="1"/>
    <xf numFmtId="49" fontId="7" fillId="2" borderId="28" xfId="0" applyNumberFormat="1" applyFont="1" applyFill="1" applyBorder="1"/>
    <xf numFmtId="49" fontId="1" fillId="2" borderId="5" xfId="0" applyNumberFormat="1" applyFont="1" applyFill="1" applyBorder="1"/>
    <xf numFmtId="0" fontId="7" fillId="2" borderId="0" xfId="0" applyFont="1" applyFill="1" applyBorder="1"/>
    <xf numFmtId="0" fontId="1" fillId="2" borderId="0" xfId="0" applyFont="1" applyFill="1" applyBorder="1"/>
    <xf numFmtId="49" fontId="3" fillId="0" borderId="15" xfId="0" applyNumberFormat="1" applyFont="1" applyBorder="1" applyAlignment="1">
      <alignment horizontal="left"/>
    </xf>
    <xf numFmtId="0" fontId="3" fillId="0" borderId="29" xfId="0" applyFont="1" applyBorder="1"/>
    <xf numFmtId="0" fontId="3" fillId="0" borderId="15" xfId="0" applyNumberFormat="1" applyFont="1" applyBorder="1"/>
    <xf numFmtId="0" fontId="3" fillId="0" borderId="30" xfId="0" applyNumberFormat="1" applyFont="1" applyBorder="1" applyAlignment="1">
      <alignment horizontal="left"/>
    </xf>
    <xf numFmtId="0" fontId="1" fillId="0" borderId="0" xfId="0" applyNumberFormat="1" applyFont="1" applyBorder="1"/>
    <xf numFmtId="0" fontId="1" fillId="0" borderId="0" xfId="0" applyNumberFormat="1" applyFont="1"/>
    <xf numFmtId="0" fontId="3" fillId="0" borderId="30" xfId="0" applyFont="1" applyBorder="1" applyAlignment="1">
      <alignment horizontal="left"/>
    </xf>
    <xf numFmtId="0" fontId="1" fillId="0" borderId="0" xfId="0" applyFont="1" applyBorder="1"/>
    <xf numFmtId="0" fontId="3" fillId="0" borderId="15" xfId="0" applyFont="1" applyFill="1" applyBorder="1" applyAlignment="1"/>
    <xf numFmtId="0" fontId="3" fillId="0" borderId="30" xfId="0" applyFont="1" applyFill="1" applyBorder="1" applyAlignment="1"/>
    <xf numFmtId="0" fontId="1" fillId="0" borderId="0" xfId="0" applyFont="1" applyFill="1" applyBorder="1" applyAlignment="1"/>
    <xf numFmtId="0" fontId="3" fillId="0" borderId="15" xfId="0" applyFont="1" applyBorder="1" applyAlignment="1"/>
    <xf numFmtId="0" fontId="3" fillId="0" borderId="30" xfId="0" applyFont="1" applyBorder="1" applyAlignment="1"/>
    <xf numFmtId="3" fontId="1" fillId="0" borderId="0" xfId="0" applyNumberFormat="1" applyFont="1"/>
    <xf numFmtId="0" fontId="3" fillId="0" borderId="26" xfId="0" applyFont="1" applyBorder="1"/>
    <xf numFmtId="0" fontId="3" fillId="0" borderId="19" xfId="0" applyFont="1" applyBorder="1" applyAlignment="1">
      <alignment horizontal="left"/>
    </xf>
    <xf numFmtId="0" fontId="3" fillId="0" borderId="31" xfId="0" applyFont="1" applyBorder="1" applyAlignment="1">
      <alignment horizontal="left"/>
    </xf>
    <xf numFmtId="0" fontId="2" fillId="0" borderId="32" xfId="0" applyFont="1" applyBorder="1" applyAlignment="1">
      <alignment horizontal="centerContinuous" vertical="center"/>
    </xf>
    <xf numFmtId="0" fontId="6" fillId="0" borderId="33" xfId="0" applyFont="1" applyBorder="1" applyAlignment="1">
      <alignment horizontal="centerContinuous" vertical="center"/>
    </xf>
    <xf numFmtId="0" fontId="1" fillId="0" borderId="33" xfId="0" applyFont="1" applyBorder="1" applyAlignment="1">
      <alignment horizontal="centerContinuous" vertical="center"/>
    </xf>
    <xf numFmtId="0" fontId="1" fillId="0" borderId="34" xfId="0" applyFont="1" applyBorder="1" applyAlignment="1">
      <alignment horizontal="centerContinuous" vertical="center"/>
    </xf>
    <xf numFmtId="0" fontId="7" fillId="2" borderId="12" xfId="0" applyFont="1" applyFill="1" applyBorder="1" applyAlignment="1">
      <alignment horizontal="left"/>
    </xf>
    <xf numFmtId="0" fontId="1" fillId="2" borderId="13" xfId="0" applyFont="1" applyFill="1" applyBorder="1" applyAlignment="1">
      <alignment horizontal="left"/>
    </xf>
    <xf numFmtId="0" fontId="1" fillId="2" borderId="35" xfId="0" applyFont="1" applyFill="1" applyBorder="1" applyAlignment="1">
      <alignment horizontal="centerContinuous"/>
    </xf>
    <xf numFmtId="0" fontId="7" fillId="2" borderId="13" xfId="0" applyFont="1" applyFill="1" applyBorder="1" applyAlignment="1">
      <alignment horizontal="centerContinuous"/>
    </xf>
    <xf numFmtId="0" fontId="1" fillId="2" borderId="13" xfId="0" applyFont="1" applyFill="1" applyBorder="1" applyAlignment="1">
      <alignment horizontal="centerContinuous"/>
    </xf>
    <xf numFmtId="0" fontId="1" fillId="0" borderId="36" xfId="0" applyFont="1" applyBorder="1"/>
    <xf numFmtId="0" fontId="1" fillId="0" borderId="21" xfId="0" applyFont="1" applyBorder="1"/>
    <xf numFmtId="3" fontId="1" fillId="0" borderId="25" xfId="0" applyNumberFormat="1" applyFont="1" applyBorder="1"/>
    <xf numFmtId="0" fontId="1" fillId="0" borderId="22" xfId="0" applyFont="1" applyBorder="1"/>
    <xf numFmtId="3" fontId="1" fillId="0" borderId="24" xfId="0" applyNumberFormat="1" applyFont="1" applyBorder="1"/>
    <xf numFmtId="0" fontId="1" fillId="0" borderId="23" xfId="0" applyFont="1" applyBorder="1"/>
    <xf numFmtId="3" fontId="1" fillId="0" borderId="2" xfId="0" applyNumberFormat="1" applyFont="1" applyBorder="1"/>
    <xf numFmtId="0" fontId="1" fillId="0" borderId="3" xfId="0" applyFont="1" applyBorder="1"/>
    <xf numFmtId="0" fontId="1" fillId="0" borderId="37" xfId="0" applyFont="1" applyBorder="1"/>
    <xf numFmtId="0" fontId="1" fillId="0" borderId="21" xfId="0" applyFont="1" applyBorder="1" applyAlignment="1">
      <alignment shrinkToFit="1"/>
    </xf>
    <xf numFmtId="0" fontId="1" fillId="0" borderId="38" xfId="0" applyFont="1" applyBorder="1"/>
    <xf numFmtId="0" fontId="1" fillId="0" borderId="28" xfId="0" applyFont="1" applyBorder="1"/>
    <xf numFmtId="3" fontId="1" fillId="0" borderId="41" xfId="0" applyNumberFormat="1" applyFont="1" applyBorder="1"/>
    <xf numFmtId="0" fontId="1" fillId="0" borderId="39" xfId="0" applyFont="1" applyBorder="1"/>
    <xf numFmtId="3" fontId="1" fillId="0" borderId="42" xfId="0" applyNumberFormat="1" applyFont="1" applyBorder="1"/>
    <xf numFmtId="0" fontId="1" fillId="0" borderId="40" xfId="0" applyFont="1" applyBorder="1"/>
    <xf numFmtId="0" fontId="7" fillId="2" borderId="22" xfId="0" applyFont="1" applyFill="1" applyBorder="1"/>
    <xf numFmtId="0" fontId="7" fillId="2" borderId="24" xfId="0" applyFont="1" applyFill="1" applyBorder="1"/>
    <xf numFmtId="0" fontId="7" fillId="2" borderId="23" xfId="0" applyFont="1" applyFill="1" applyBorder="1"/>
    <xf numFmtId="0" fontId="7" fillId="2" borderId="43" xfId="0" applyFont="1" applyFill="1" applyBorder="1"/>
    <xf numFmtId="0" fontId="7" fillId="2" borderId="44" xfId="0" applyFont="1" applyFill="1" applyBorder="1"/>
    <xf numFmtId="0" fontId="1" fillId="0" borderId="5" xfId="0" applyFont="1" applyBorder="1"/>
    <xf numFmtId="0" fontId="1" fillId="0" borderId="4" xfId="0" applyFont="1" applyBorder="1"/>
    <xf numFmtId="0" fontId="1" fillId="0" borderId="45" xfId="0" applyFont="1" applyBorder="1"/>
    <xf numFmtId="0" fontId="1" fillId="0" borderId="0" xfId="0" applyFont="1" applyBorder="1" applyAlignment="1">
      <alignment horizontal="right"/>
    </xf>
    <xf numFmtId="166" fontId="1" fillId="0" borderId="0" xfId="0" applyNumberFormat="1" applyFont="1" applyBorder="1"/>
    <xf numFmtId="0" fontId="1" fillId="0" borderId="0" xfId="0" applyFont="1" applyFill="1" applyBorder="1"/>
    <xf numFmtId="0" fontId="1" fillId="0" borderId="18" xfId="0" applyFont="1" applyBorder="1"/>
    <xf numFmtId="0" fontId="1" fillId="0" borderId="20" xfId="0" applyFont="1" applyBorder="1"/>
    <xf numFmtId="0" fontId="1" fillId="0" borderId="46" xfId="0" applyFont="1" applyBorder="1"/>
    <xf numFmtId="0" fontId="1" fillId="0" borderId="7" xfId="0" applyFont="1" applyBorder="1"/>
    <xf numFmtId="165" fontId="1" fillId="0" borderId="8" xfId="0" applyNumberFormat="1" applyFont="1" applyBorder="1" applyAlignment="1">
      <alignment horizontal="right"/>
    </xf>
    <xf numFmtId="0" fontId="1" fillId="0" borderId="8" xfId="0" applyFont="1" applyBorder="1"/>
    <xf numFmtId="0" fontId="1" fillId="0" borderId="2" xfId="0" applyFont="1" applyBorder="1"/>
    <xf numFmtId="165" fontId="1" fillId="0" borderId="3" xfId="0" applyNumberFormat="1" applyFont="1" applyBorder="1" applyAlignment="1">
      <alignment horizontal="right"/>
    </xf>
    <xf numFmtId="0" fontId="6" fillId="2" borderId="39" xfId="0" applyFont="1" applyFill="1" applyBorder="1"/>
    <xf numFmtId="0" fontId="6" fillId="2" borderId="42" xfId="0" applyFont="1" applyFill="1" applyBorder="1"/>
    <xf numFmtId="0" fontId="6" fillId="2" borderId="40" xfId="0" applyFont="1" applyFill="1" applyBorder="1"/>
    <xf numFmtId="0" fontId="6" fillId="0" borderId="0" xfId="0" applyFont="1"/>
    <xf numFmtId="0" fontId="1" fillId="0" borderId="0" xfId="0" applyFont="1" applyAlignment="1">
      <alignment vertical="justify"/>
    </xf>
    <xf numFmtId="0" fontId="7" fillId="0" borderId="51" xfId="1" applyFont="1" applyBorder="1"/>
    <xf numFmtId="0" fontId="1" fillId="0" borderId="51" xfId="1" applyFont="1" applyBorder="1"/>
    <xf numFmtId="0" fontId="1" fillId="0" borderId="51" xfId="1" applyFont="1" applyBorder="1" applyAlignment="1">
      <alignment horizontal="right"/>
    </xf>
    <xf numFmtId="0" fontId="1" fillId="0" borderId="52" xfId="1" applyFont="1" applyBorder="1"/>
    <xf numFmtId="0" fontId="1" fillId="0" borderId="51" xfId="0" applyNumberFormat="1" applyFont="1" applyBorder="1" applyAlignment="1">
      <alignment horizontal="left"/>
    </xf>
    <xf numFmtId="0" fontId="1" fillId="0" borderId="53" xfId="0" applyNumberFormat="1" applyFont="1" applyBorder="1"/>
    <xf numFmtId="0" fontId="7" fillId="0" borderId="56" xfId="1" applyFont="1" applyBorder="1"/>
    <xf numFmtId="0" fontId="1" fillId="0" borderId="56" xfId="1" applyFont="1" applyBorder="1"/>
    <xf numFmtId="0" fontId="1" fillId="0" borderId="56" xfId="1" applyFont="1" applyBorder="1" applyAlignment="1">
      <alignment horizontal="righ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2" fillId="0" borderId="0" xfId="0" applyFont="1" applyBorder="1" applyAlignment="1">
      <alignment horizontal="centerContinuous"/>
    </xf>
    <xf numFmtId="49" fontId="7" fillId="2" borderId="12" xfId="0" applyNumberFormat="1" applyFont="1" applyFill="1" applyBorder="1" applyAlignment="1">
      <alignment horizontal="center"/>
    </xf>
    <xf numFmtId="0" fontId="7" fillId="2" borderId="13" xfId="0" applyFont="1" applyFill="1" applyBorder="1" applyAlignment="1">
      <alignment horizontal="center"/>
    </xf>
    <xf numFmtId="0" fontId="7" fillId="2" borderId="35" xfId="0" applyFont="1" applyFill="1" applyBorder="1" applyAlignment="1">
      <alignment horizontal="center"/>
    </xf>
    <xf numFmtId="0" fontId="7" fillId="2" borderId="14" xfId="0" applyFont="1" applyFill="1" applyBorder="1" applyAlignment="1">
      <alignment horizontal="center"/>
    </xf>
    <xf numFmtId="0" fontId="7" fillId="2" borderId="59" xfId="0" applyFont="1" applyFill="1" applyBorder="1" applyAlignment="1">
      <alignment horizontal="center"/>
    </xf>
    <xf numFmtId="0" fontId="7" fillId="2" borderId="60" xfId="0" applyFont="1" applyFill="1" applyBorder="1" applyAlignment="1">
      <alignment horizontal="center"/>
    </xf>
    <xf numFmtId="3" fontId="1" fillId="0" borderId="45" xfId="0" applyNumberFormat="1" applyFont="1" applyBorder="1"/>
    <xf numFmtId="0" fontId="7" fillId="2" borderId="12" xfId="0" applyFont="1" applyFill="1" applyBorder="1"/>
    <xf numFmtId="0" fontId="7" fillId="2" borderId="13" xfId="0" applyFont="1" applyFill="1" applyBorder="1"/>
    <xf numFmtId="3" fontId="7" fillId="2" borderId="35" xfId="0" applyNumberFormat="1" applyFont="1" applyFill="1" applyBorder="1"/>
    <xf numFmtId="3" fontId="7" fillId="2" borderId="14" xfId="0" applyNumberFormat="1" applyFont="1" applyFill="1" applyBorder="1"/>
    <xf numFmtId="3" fontId="7" fillId="2" borderId="59" xfId="0" applyNumberFormat="1" applyFont="1" applyFill="1" applyBorder="1"/>
    <xf numFmtId="3" fontId="7" fillId="2" borderId="60" xfId="0" applyNumberFormat="1" applyFont="1" applyFill="1" applyBorder="1"/>
    <xf numFmtId="3" fontId="2" fillId="0" borderId="0" xfId="0" applyNumberFormat="1" applyFont="1" applyAlignment="1">
      <alignment horizontal="centerContinuous"/>
    </xf>
    <xf numFmtId="0" fontId="1" fillId="2" borderId="44" xfId="0" applyFont="1" applyFill="1" applyBorder="1"/>
    <xf numFmtId="0" fontId="7" fillId="2" borderId="62" xfId="0" applyFont="1" applyFill="1" applyBorder="1" applyAlignment="1">
      <alignment horizontal="right"/>
    </xf>
    <xf numFmtId="0" fontId="7" fillId="2" borderId="24" xfId="0" applyFont="1" applyFill="1" applyBorder="1" applyAlignment="1">
      <alignment horizontal="right"/>
    </xf>
    <xf numFmtId="0" fontId="7" fillId="2" borderId="23" xfId="0" applyFont="1" applyFill="1" applyBorder="1" applyAlignment="1">
      <alignment horizontal="center"/>
    </xf>
    <xf numFmtId="4" fontId="4" fillId="2" borderId="24" xfId="0" applyNumberFormat="1" applyFont="1" applyFill="1" applyBorder="1" applyAlignment="1">
      <alignment horizontal="right"/>
    </xf>
    <xf numFmtId="4" fontId="4" fillId="2" borderId="44" xfId="0" applyNumberFormat="1" applyFont="1" applyFill="1" applyBorder="1" applyAlignment="1">
      <alignment horizontal="right"/>
    </xf>
    <xf numFmtId="0" fontId="1" fillId="0" borderId="31" xfId="0" applyFont="1" applyBorder="1"/>
    <xf numFmtId="3" fontId="1" fillId="0" borderId="37" xfId="0" applyNumberFormat="1" applyFont="1" applyBorder="1" applyAlignment="1">
      <alignment horizontal="right"/>
    </xf>
    <xf numFmtId="165" fontId="1" fillId="0" borderId="15" xfId="0" applyNumberFormat="1" applyFont="1" applyBorder="1" applyAlignment="1">
      <alignment horizontal="right"/>
    </xf>
    <xf numFmtId="3" fontId="1" fillId="0" borderId="18" xfId="0" applyNumberFormat="1" applyFont="1" applyBorder="1" applyAlignment="1">
      <alignment horizontal="right"/>
    </xf>
    <xf numFmtId="4" fontId="1" fillId="0" borderId="21" xfId="0" applyNumberFormat="1" applyFont="1" applyBorder="1" applyAlignment="1">
      <alignment horizontal="right"/>
    </xf>
    <xf numFmtId="3" fontId="1" fillId="0" borderId="31" xfId="0" applyNumberFormat="1" applyFont="1" applyBorder="1" applyAlignment="1">
      <alignment horizontal="right"/>
    </xf>
    <xf numFmtId="0" fontId="1" fillId="2" borderId="39" xfId="0" applyFont="1" applyFill="1" applyBorder="1"/>
    <xf numFmtId="0" fontId="7" fillId="2" borderId="42" xfId="0" applyFont="1" applyFill="1" applyBorder="1"/>
    <xf numFmtId="0" fontId="1" fillId="2" borderId="42" xfId="0" applyFont="1" applyFill="1" applyBorder="1"/>
    <xf numFmtId="4" fontId="1" fillId="2" borderId="48" xfId="0" applyNumberFormat="1" applyFont="1" applyFill="1" applyBorder="1"/>
    <xf numFmtId="4" fontId="1" fillId="2" borderId="39" xfId="0" applyNumberFormat="1" applyFont="1" applyFill="1" applyBorder="1"/>
    <xf numFmtId="4" fontId="1" fillId="2" borderId="42" xfId="0" applyNumberFormat="1" applyFont="1" applyFill="1" applyBorder="1"/>
    <xf numFmtId="3" fontId="3" fillId="0" borderId="0" xfId="0" applyNumberFormat="1" applyFont="1"/>
    <xf numFmtId="4" fontId="3" fillId="0" borderId="0" xfId="0" applyNumberFormat="1" applyFont="1"/>
    <xf numFmtId="0" fontId="1" fillId="0" borderId="0" xfId="1" applyFont="1"/>
    <xf numFmtId="0" fontId="11" fillId="0" borderId="0" xfId="1" applyFont="1" applyAlignment="1">
      <alignment horizontal="centerContinuous"/>
    </xf>
    <xf numFmtId="0" fontId="12" fillId="0" borderId="0" xfId="1" applyFont="1" applyAlignment="1">
      <alignment horizontal="centerContinuous"/>
    </xf>
    <xf numFmtId="0" fontId="12" fillId="0" borderId="0" xfId="1" applyFont="1" applyAlignment="1">
      <alignment horizontal="right"/>
    </xf>
    <xf numFmtId="0" fontId="3" fillId="0" borderId="52" xfId="1" applyFont="1" applyBorder="1" applyAlignment="1">
      <alignment horizontal="right"/>
    </xf>
    <xf numFmtId="0" fontId="1" fillId="0" borderId="51" xfId="1" applyFont="1" applyBorder="1" applyAlignment="1">
      <alignment horizontal="left"/>
    </xf>
    <xf numFmtId="0" fontId="1" fillId="0" borderId="53" xfId="1" applyFont="1" applyBorder="1"/>
    <xf numFmtId="0" fontId="3" fillId="0" borderId="0" xfId="1" applyFont="1"/>
    <xf numFmtId="0" fontId="1" fillId="0" borderId="0" xfId="1" applyFont="1" applyAlignment="1">
      <alignment horizontal="right"/>
    </xf>
    <xf numFmtId="0" fontId="1" fillId="0" borderId="0" xfId="1" applyFont="1" applyAlignment="1"/>
    <xf numFmtId="49" fontId="3" fillId="2" borderId="15" xfId="1" applyNumberFormat="1" applyFont="1" applyFill="1" applyBorder="1"/>
    <xf numFmtId="0" fontId="3" fillId="2" borderId="3" xfId="1" applyFont="1" applyFill="1" applyBorder="1" applyAlignment="1">
      <alignment horizontal="center"/>
    </xf>
    <xf numFmtId="0" fontId="3" fillId="2" borderId="3" xfId="1" applyNumberFormat="1" applyFont="1" applyFill="1" applyBorder="1" applyAlignment="1">
      <alignment horizontal="center"/>
    </xf>
    <xf numFmtId="0" fontId="3" fillId="2" borderId="15" xfId="1" applyFont="1" applyFill="1" applyBorder="1" applyAlignment="1">
      <alignment horizontal="center"/>
    </xf>
    <xf numFmtId="0" fontId="3" fillId="2" borderId="15" xfId="1" applyFont="1" applyFill="1" applyBorder="1" applyAlignment="1">
      <alignment horizontal="center" wrapText="1"/>
    </xf>
    <xf numFmtId="0" fontId="7" fillId="0" borderId="17" xfId="1" applyFont="1" applyBorder="1" applyAlignment="1">
      <alignment horizontal="center"/>
    </xf>
    <xf numFmtId="49" fontId="7" fillId="0" borderId="17" xfId="1" applyNumberFormat="1" applyFont="1" applyBorder="1" applyAlignment="1">
      <alignment horizontal="left"/>
    </xf>
    <xf numFmtId="0" fontId="7" fillId="0" borderId="1" xfId="1" applyFont="1" applyBorder="1"/>
    <xf numFmtId="0" fontId="1" fillId="0" borderId="2" xfId="1" applyFont="1" applyBorder="1" applyAlignment="1">
      <alignment horizontal="center"/>
    </xf>
    <xf numFmtId="0" fontId="1" fillId="0" borderId="2" xfId="1" applyNumberFormat="1" applyFont="1" applyBorder="1" applyAlignment="1">
      <alignment horizontal="right"/>
    </xf>
    <xf numFmtId="0" fontId="1" fillId="0" borderId="3" xfId="1" applyNumberFormat="1" applyFont="1" applyBorder="1"/>
    <xf numFmtId="0" fontId="1" fillId="0" borderId="6" xfId="1" applyNumberFormat="1" applyFont="1" applyFill="1" applyBorder="1"/>
    <xf numFmtId="0" fontId="1" fillId="0" borderId="8" xfId="1" applyNumberFormat="1" applyFont="1" applyFill="1" applyBorder="1"/>
    <xf numFmtId="0" fontId="1" fillId="0" borderId="6" xfId="1" applyFont="1" applyFill="1" applyBorder="1"/>
    <xf numFmtId="0" fontId="1" fillId="0" borderId="8" xfId="1" applyFont="1" applyFill="1" applyBorder="1"/>
    <xf numFmtId="0" fontId="13" fillId="0" borderId="0" xfId="1" applyFont="1"/>
    <xf numFmtId="0" fontId="8" fillId="0" borderId="16" xfId="1" applyFont="1" applyBorder="1" applyAlignment="1">
      <alignment horizontal="center" vertical="top"/>
    </xf>
    <xf numFmtId="49" fontId="8" fillId="0" borderId="16" xfId="1" applyNumberFormat="1" applyFont="1" applyBorder="1" applyAlignment="1">
      <alignment horizontal="left" vertical="top"/>
    </xf>
    <xf numFmtId="0" fontId="8" fillId="0" borderId="16" xfId="1" applyFont="1" applyBorder="1" applyAlignment="1">
      <alignment vertical="top" wrapText="1"/>
    </xf>
    <xf numFmtId="49" fontId="8" fillId="0" borderId="16" xfId="1" applyNumberFormat="1" applyFont="1" applyBorder="1" applyAlignment="1">
      <alignment horizontal="center" shrinkToFit="1"/>
    </xf>
    <xf numFmtId="4" fontId="8" fillId="0" borderId="16" xfId="1" applyNumberFormat="1" applyFont="1" applyBorder="1" applyAlignment="1">
      <alignment horizontal="right"/>
    </xf>
    <xf numFmtId="4" fontId="8" fillId="0" borderId="16" xfId="1" applyNumberFormat="1" applyFont="1" applyBorder="1"/>
    <xf numFmtId="168" fontId="8" fillId="0" borderId="16" xfId="1" applyNumberFormat="1" applyFont="1" applyBorder="1"/>
    <xf numFmtId="4" fontId="8" fillId="0" borderId="8" xfId="1" applyNumberFormat="1" applyFont="1" applyBorder="1"/>
    <xf numFmtId="0" fontId="3" fillId="0" borderId="17" xfId="1" applyFont="1" applyBorder="1" applyAlignment="1">
      <alignment horizontal="center"/>
    </xf>
    <xf numFmtId="4" fontId="1" fillId="0" borderId="5" xfId="1" applyNumberFormat="1" applyFont="1" applyBorder="1"/>
    <xf numFmtId="0" fontId="14" fillId="0" borderId="0" xfId="1" applyFont="1" applyAlignment="1">
      <alignment wrapText="1"/>
    </xf>
    <xf numFmtId="49" fontId="3" fillId="0" borderId="17" xfId="1" applyNumberFormat="1" applyFont="1" applyBorder="1" applyAlignment="1">
      <alignment horizontal="right"/>
    </xf>
    <xf numFmtId="4" fontId="15" fillId="6" borderId="65" xfId="1" applyNumberFormat="1" applyFont="1" applyFill="1" applyBorder="1" applyAlignment="1">
      <alignment horizontal="right" wrapText="1"/>
    </xf>
    <xf numFmtId="0" fontId="15" fillId="6" borderId="4" xfId="1" applyFont="1" applyFill="1" applyBorder="1" applyAlignment="1">
      <alignment horizontal="left" wrapText="1"/>
    </xf>
    <xf numFmtId="0" fontId="15" fillId="0" borderId="5" xfId="0" applyFont="1" applyBorder="1" applyAlignment="1">
      <alignment horizontal="right"/>
    </xf>
    <xf numFmtId="0" fontId="1" fillId="0" borderId="4" xfId="1" applyFont="1" applyBorder="1"/>
    <xf numFmtId="0" fontId="1" fillId="0" borderId="0" xfId="1" applyFont="1" applyBorder="1"/>
    <xf numFmtId="0" fontId="1" fillId="2" borderId="15" xfId="1" applyFont="1" applyFill="1" applyBorder="1" applyAlignment="1">
      <alignment horizontal="center"/>
    </xf>
    <xf numFmtId="49" fontId="17" fillId="2" borderId="15" xfId="1" applyNumberFormat="1" applyFont="1" applyFill="1" applyBorder="1" applyAlignment="1">
      <alignment horizontal="left"/>
    </xf>
    <xf numFmtId="0" fontId="17" fillId="2" borderId="1" xfId="1" applyFont="1" applyFill="1" applyBorder="1"/>
    <xf numFmtId="0" fontId="1" fillId="2" borderId="2" xfId="1" applyFont="1" applyFill="1" applyBorder="1" applyAlignment="1">
      <alignment horizontal="center"/>
    </xf>
    <xf numFmtId="4" fontId="1" fillId="2" borderId="2" xfId="1" applyNumberFormat="1" applyFont="1" applyFill="1" applyBorder="1" applyAlignment="1">
      <alignment horizontal="right"/>
    </xf>
    <xf numFmtId="4" fontId="1" fillId="2" borderId="3" xfId="1" applyNumberFormat="1" applyFont="1" applyFill="1" applyBorder="1" applyAlignment="1">
      <alignment horizontal="right"/>
    </xf>
    <xf numFmtId="4" fontId="7" fillId="2" borderId="15" xfId="1" applyNumberFormat="1" applyFont="1" applyFill="1" applyBorder="1"/>
    <xf numFmtId="0" fontId="1" fillId="2" borderId="2" xfId="1" applyFont="1" applyFill="1" applyBorder="1"/>
    <xf numFmtId="4" fontId="7" fillId="2" borderId="3" xfId="1" applyNumberFormat="1" applyFont="1" applyFill="1" applyBorder="1"/>
    <xf numFmtId="3" fontId="1" fillId="0" borderId="0" xfId="1" applyNumberFormat="1" applyFont="1"/>
    <xf numFmtId="0" fontId="18" fillId="0" borderId="0" xfId="1" applyFont="1" applyAlignment="1"/>
    <xf numFmtId="0" fontId="19" fillId="0" borderId="0" xfId="1" applyFont="1" applyBorder="1"/>
    <xf numFmtId="3" fontId="19" fillId="0" borderId="0" xfId="1" applyNumberFormat="1" applyFont="1" applyBorder="1" applyAlignment="1">
      <alignment horizontal="right"/>
    </xf>
    <xf numFmtId="4" fontId="19" fillId="0" borderId="0" xfId="1" applyNumberFormat="1" applyFont="1" applyBorder="1"/>
    <xf numFmtId="0" fontId="18" fillId="0" borderId="0" xfId="1" applyFont="1" applyBorder="1" applyAlignment="1"/>
    <xf numFmtId="0" fontId="1" fillId="0" borderId="0" xfId="1" applyFont="1" applyBorder="1" applyAlignment="1">
      <alignment horizontal="right"/>
    </xf>
    <xf numFmtId="49" fontId="3" fillId="0" borderId="28" xfId="0" applyNumberFormat="1" applyFont="1" applyBorder="1"/>
    <xf numFmtId="3" fontId="1" fillId="0" borderId="5" xfId="0" applyNumberFormat="1" applyFont="1" applyBorder="1"/>
    <xf numFmtId="3" fontId="1" fillId="0" borderId="17" xfId="0" applyNumberFormat="1" applyFont="1" applyBorder="1"/>
    <xf numFmtId="3" fontId="1" fillId="0" borderId="61" xfId="0" applyNumberFormat="1" applyFont="1" applyBorder="1"/>
    <xf numFmtId="4" fontId="1" fillId="0" borderId="7" xfId="0" applyNumberFormat="1" applyFont="1" applyBorder="1" applyAlignment="1">
      <alignment horizontal="right" vertical="center"/>
    </xf>
    <xf numFmtId="4" fontId="1" fillId="0" borderId="8" xfId="0" applyNumberFormat="1" applyFont="1" applyBorder="1" applyAlignment="1">
      <alignment horizontal="right" vertical="center"/>
    </xf>
    <xf numFmtId="4" fontId="1" fillId="0" borderId="0" xfId="0" applyNumberFormat="1" applyFont="1" applyBorder="1" applyAlignment="1">
      <alignment horizontal="right" vertical="center"/>
    </xf>
    <xf numFmtId="4" fontId="1" fillId="0" borderId="5" xfId="0" applyNumberFormat="1" applyFont="1" applyBorder="1" applyAlignment="1">
      <alignment horizontal="right" vertical="center"/>
    </xf>
    <xf numFmtId="4" fontId="1" fillId="0" borderId="10" xfId="0" applyNumberFormat="1" applyFont="1" applyBorder="1" applyAlignment="1">
      <alignment horizontal="right" vertical="center"/>
    </xf>
    <xf numFmtId="4" fontId="1" fillId="0" borderId="11" xfId="0" applyNumberFormat="1" applyFont="1" applyBorder="1" applyAlignment="1">
      <alignment horizontal="right" vertical="center"/>
    </xf>
    <xf numFmtId="3" fontId="6" fillId="5" borderId="13" xfId="0" applyNumberFormat="1" applyFont="1" applyFill="1" applyBorder="1" applyAlignment="1">
      <alignment horizontal="right" vertical="center"/>
    </xf>
    <xf numFmtId="3" fontId="6" fillId="5" borderId="14" xfId="0" applyNumberFormat="1" applyFont="1" applyFill="1" applyBorder="1" applyAlignment="1">
      <alignment horizontal="right" vertical="center"/>
    </xf>
    <xf numFmtId="0" fontId="1" fillId="0" borderId="39" xfId="0" applyFont="1" applyBorder="1" applyAlignment="1">
      <alignment horizontal="center" shrinkToFit="1"/>
    </xf>
    <xf numFmtId="0" fontId="1" fillId="0" borderId="40" xfId="0" applyFont="1" applyBorder="1" applyAlignment="1">
      <alignment horizontal="center" shrinkToFit="1"/>
    </xf>
    <xf numFmtId="0" fontId="3" fillId="0" borderId="15" xfId="0" applyFont="1" applyBorder="1" applyAlignment="1">
      <alignment horizontal="left"/>
    </xf>
    <xf numFmtId="0" fontId="3" fillId="0" borderId="1" xfId="0" applyFont="1" applyBorder="1" applyAlignment="1">
      <alignment horizontal="left"/>
    </xf>
    <xf numFmtId="0" fontId="3" fillId="0" borderId="15" xfId="0" applyFont="1" applyBorder="1" applyAlignment="1">
      <alignment horizontal="center"/>
    </xf>
    <xf numFmtId="0" fontId="1" fillId="0" borderId="0" xfId="0" applyFont="1" applyAlignment="1">
      <alignment horizontal="left" wrapText="1"/>
    </xf>
    <xf numFmtId="167" fontId="1" fillId="0" borderId="1" xfId="0" applyNumberFormat="1" applyFont="1" applyBorder="1" applyAlignment="1">
      <alignment horizontal="right" indent="2"/>
    </xf>
    <xf numFmtId="167" fontId="1" fillId="0" borderId="30" xfId="0" applyNumberFormat="1" applyFont="1" applyBorder="1" applyAlignment="1">
      <alignment horizontal="right" indent="2"/>
    </xf>
    <xf numFmtId="167" fontId="6" fillId="2" borderId="47" xfId="0" applyNumberFormat="1" applyFont="1" applyFill="1" applyBorder="1" applyAlignment="1">
      <alignment horizontal="right" indent="2"/>
    </xf>
    <xf numFmtId="167" fontId="6" fillId="2" borderId="48" xfId="0" applyNumberFormat="1" applyFont="1" applyFill="1" applyBorder="1" applyAlignment="1">
      <alignment horizontal="right" indent="2"/>
    </xf>
    <xf numFmtId="0" fontId="8" fillId="0" borderId="0" xfId="0" applyFont="1" applyAlignment="1">
      <alignment horizontal="left" vertical="top" wrapText="1"/>
    </xf>
    <xf numFmtId="0" fontId="1" fillId="0" borderId="49" xfId="1" applyFont="1" applyBorder="1" applyAlignment="1">
      <alignment horizontal="center"/>
    </xf>
    <xf numFmtId="0" fontId="1" fillId="0" borderId="50" xfId="1" applyFont="1" applyBorder="1" applyAlignment="1">
      <alignment horizontal="center"/>
    </xf>
    <xf numFmtId="0" fontId="1" fillId="0" borderId="54" xfId="1" applyFont="1" applyBorder="1" applyAlignment="1">
      <alignment horizontal="center"/>
    </xf>
    <xf numFmtId="0" fontId="1" fillId="0" borderId="55" xfId="1" applyFont="1" applyBorder="1" applyAlignment="1">
      <alignment horizontal="center"/>
    </xf>
    <xf numFmtId="0" fontId="1" fillId="0" borderId="57" xfId="1" applyFont="1" applyBorder="1" applyAlignment="1">
      <alignment horizontal="left"/>
    </xf>
    <xf numFmtId="0" fontId="1" fillId="0" borderId="56" xfId="1" applyFont="1" applyBorder="1" applyAlignment="1">
      <alignment horizontal="left"/>
    </xf>
    <xf numFmtId="0" fontId="1" fillId="0" borderId="58" xfId="1" applyFont="1" applyBorder="1" applyAlignment="1">
      <alignment horizontal="left"/>
    </xf>
    <xf numFmtId="3" fontId="7" fillId="2" borderId="42" xfId="0" applyNumberFormat="1" applyFont="1" applyFill="1" applyBorder="1" applyAlignment="1">
      <alignment horizontal="right"/>
    </xf>
    <xf numFmtId="3" fontId="7" fillId="2" borderId="48" xfId="0" applyNumberFormat="1" applyFont="1" applyFill="1" applyBorder="1" applyAlignment="1">
      <alignment horizontal="right"/>
    </xf>
    <xf numFmtId="49" fontId="15" fillId="6" borderId="63" xfId="1" applyNumberFormat="1" applyFont="1" applyFill="1" applyBorder="1" applyAlignment="1">
      <alignment horizontal="left" wrapText="1"/>
    </xf>
    <xf numFmtId="49" fontId="16" fillId="0" borderId="64" xfId="0" applyNumberFormat="1" applyFont="1" applyBorder="1" applyAlignment="1">
      <alignment horizontal="left" wrapText="1"/>
    </xf>
    <xf numFmtId="0" fontId="10" fillId="0" borderId="0" xfId="1" applyFont="1" applyAlignment="1">
      <alignment horizontal="center"/>
    </xf>
    <xf numFmtId="49" fontId="1" fillId="0" borderId="54" xfId="1" applyNumberFormat="1" applyFont="1" applyBorder="1" applyAlignment="1">
      <alignment horizontal="center"/>
    </xf>
    <xf numFmtId="0" fontId="1" fillId="0" borderId="57" xfId="1" applyFont="1" applyBorder="1" applyAlignment="1">
      <alignment horizontal="center" shrinkToFit="1"/>
    </xf>
    <xf numFmtId="0" fontId="1" fillId="0" borderId="56" xfId="1" applyFont="1" applyBorder="1" applyAlignment="1">
      <alignment horizontal="center" shrinkToFit="1"/>
    </xf>
    <xf numFmtId="0" fontId="1" fillId="0" borderId="58" xfId="1" applyFont="1" applyBorder="1" applyAlignment="1">
      <alignment horizontal="center" shrinkToFit="1"/>
    </xf>
  </cellXfs>
  <cellStyles count="2">
    <cellStyle name="Normální" xfId="0" builtinId="0"/>
    <cellStyle name="normální_POL.XL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5112">
    <pageSetUpPr fitToPage="1"/>
  </sheetPr>
  <dimension ref="A1:O78"/>
  <sheetViews>
    <sheetView showGridLines="0" topLeftCell="B1" zoomScaleNormal="100" zoomScaleSheetLayoutView="75" workbookViewId="0">
      <selection activeCell="D38" sqref="D38"/>
    </sheetView>
  </sheetViews>
  <sheetFormatPr defaultRowHeight="12.75" x14ac:dyDescent="0.2"/>
  <cols>
    <col min="1" max="1" width="0.5703125" style="1" hidden="1" customWidth="1"/>
    <col min="2" max="2" width="7.140625" style="1" customWidth="1"/>
    <col min="3" max="3" width="9.140625" style="1"/>
    <col min="4" max="4" width="19.7109375" style="1" customWidth="1"/>
    <col min="5" max="5" width="6.85546875" style="1" customWidth="1"/>
    <col min="6" max="6" width="13.140625" style="1" customWidth="1"/>
    <col min="7" max="7" width="12.42578125" style="2" customWidth="1"/>
    <col min="8" max="8" width="13.5703125" style="1" customWidth="1"/>
    <col min="9" max="9" width="11.42578125" style="2" customWidth="1"/>
    <col min="10" max="10" width="7" style="2" customWidth="1"/>
    <col min="11" max="15" width="10.7109375" style="1" customWidth="1"/>
    <col min="16" max="16384" width="9.140625" style="1"/>
  </cols>
  <sheetData>
    <row r="1" spans="2:15" ht="12" customHeight="1" x14ac:dyDescent="0.2"/>
    <row r="2" spans="2:15" ht="17.25" customHeight="1" x14ac:dyDescent="0.25">
      <c r="B2" s="3"/>
      <c r="C2" s="4" t="s">
        <v>448</v>
      </c>
      <c r="E2" s="5"/>
      <c r="F2" s="4"/>
      <c r="G2" s="6"/>
      <c r="H2" s="7" t="s">
        <v>0</v>
      </c>
      <c r="I2" s="8"/>
      <c r="K2" s="3"/>
    </row>
    <row r="3" spans="2:15" ht="6" customHeight="1" x14ac:dyDescent="0.2">
      <c r="C3" s="9"/>
      <c r="D3" s="10" t="s">
        <v>1</v>
      </c>
    </row>
    <row r="4" spans="2:15" ht="4.5" customHeight="1" x14ac:dyDescent="0.2"/>
    <row r="5" spans="2:15" ht="13.5" customHeight="1" x14ac:dyDescent="0.25">
      <c r="C5" s="11" t="s">
        <v>2</v>
      </c>
      <c r="D5" s="12" t="s">
        <v>101</v>
      </c>
      <c r="E5" s="13" t="s">
        <v>102</v>
      </c>
      <c r="F5" s="14"/>
      <c r="G5" s="15"/>
      <c r="H5" s="14"/>
      <c r="I5" s="15"/>
      <c r="O5" s="8"/>
    </row>
    <row r="6" spans="2:15" x14ac:dyDescent="0.2">
      <c r="E6" s="14" t="s">
        <v>450</v>
      </c>
    </row>
    <row r="7" spans="2:15" x14ac:dyDescent="0.2">
      <c r="C7" s="16" t="s">
        <v>3</v>
      </c>
      <c r="D7" s="17" t="s">
        <v>312</v>
      </c>
      <c r="H7" s="18" t="s">
        <v>4</v>
      </c>
      <c r="J7" s="17"/>
      <c r="K7" s="17"/>
    </row>
    <row r="8" spans="2:15" x14ac:dyDescent="0.2">
      <c r="D8" s="17"/>
      <c r="H8" s="18" t="s">
        <v>5</v>
      </c>
      <c r="J8" s="17"/>
      <c r="K8" s="17"/>
    </row>
    <row r="9" spans="2:15" x14ac:dyDescent="0.2">
      <c r="C9" s="18"/>
      <c r="D9" s="17"/>
      <c r="H9" s="18"/>
      <c r="J9" s="17"/>
    </row>
    <row r="10" spans="2:15" x14ac:dyDescent="0.2">
      <c r="H10" s="18"/>
      <c r="J10" s="17"/>
    </row>
    <row r="11" spans="2:15" x14ac:dyDescent="0.2">
      <c r="C11" s="16" t="s">
        <v>6</v>
      </c>
      <c r="D11" s="17"/>
      <c r="H11" s="18" t="s">
        <v>4</v>
      </c>
      <c r="J11" s="17"/>
      <c r="K11" s="17"/>
    </row>
    <row r="12" spans="2:15" x14ac:dyDescent="0.2">
      <c r="D12" s="17"/>
      <c r="H12" s="18" t="s">
        <v>5</v>
      </c>
      <c r="J12" s="17"/>
      <c r="K12" s="17"/>
    </row>
    <row r="13" spans="2:15" ht="12" customHeight="1" x14ac:dyDescent="0.2">
      <c r="C13" s="18"/>
      <c r="D13" s="17"/>
      <c r="J13" s="18"/>
    </row>
    <row r="14" spans="2:15" ht="24.75" customHeight="1" x14ac:dyDescent="0.2">
      <c r="C14" s="19" t="s">
        <v>7</v>
      </c>
      <c r="H14" s="19" t="s">
        <v>8</v>
      </c>
      <c r="J14" s="18"/>
    </row>
    <row r="15" spans="2:15" ht="12.75" customHeight="1" x14ac:dyDescent="0.2">
      <c r="J15" s="18"/>
    </row>
    <row r="16" spans="2:15" ht="28.5" customHeight="1" x14ac:dyDescent="0.2">
      <c r="C16" s="19" t="s">
        <v>9</v>
      </c>
      <c r="H16" s="19" t="s">
        <v>9</v>
      </c>
    </row>
    <row r="17" spans="2:12" ht="25.5" customHeight="1" x14ac:dyDescent="0.2"/>
    <row r="18" spans="2:12" ht="13.5" customHeight="1" x14ac:dyDescent="0.2">
      <c r="B18" s="20"/>
      <c r="C18" s="21"/>
      <c r="D18" s="21"/>
      <c r="E18" s="22"/>
      <c r="F18" s="23"/>
      <c r="G18" s="24"/>
      <c r="H18" s="25"/>
      <c r="I18" s="24"/>
      <c r="J18" s="26" t="s">
        <v>10</v>
      </c>
      <c r="K18" s="27"/>
    </row>
    <row r="19" spans="2:12" ht="15" customHeight="1" x14ac:dyDescent="0.2">
      <c r="B19" s="28" t="s">
        <v>11</v>
      </c>
      <c r="C19" s="29"/>
      <c r="D19" s="30"/>
      <c r="E19" s="31" t="s">
        <v>12</v>
      </c>
      <c r="F19" s="32"/>
      <c r="G19" s="33"/>
      <c r="H19" s="33"/>
      <c r="I19" s="294">
        <f>ROUND(G31,0)</f>
        <v>0</v>
      </c>
      <c r="J19" s="295"/>
      <c r="K19" s="34"/>
    </row>
    <row r="20" spans="2:12" x14ac:dyDescent="0.2">
      <c r="B20" s="28" t="s">
        <v>13</v>
      </c>
      <c r="C20" s="29"/>
      <c r="D20" s="30">
        <f>SazbaDPH1</f>
        <v>0</v>
      </c>
      <c r="E20" s="31" t="s">
        <v>12</v>
      </c>
      <c r="F20" s="35"/>
      <c r="G20" s="36"/>
      <c r="H20" s="36"/>
      <c r="I20" s="296">
        <f>ROUND(I19*D20/100,0)</f>
        <v>0</v>
      </c>
      <c r="J20" s="297"/>
      <c r="K20" s="34"/>
    </row>
    <row r="21" spans="2:12" x14ac:dyDescent="0.2">
      <c r="B21" s="28" t="s">
        <v>11</v>
      </c>
      <c r="C21" s="29"/>
      <c r="D21" s="30">
        <v>21</v>
      </c>
      <c r="E21" s="31" t="s">
        <v>12</v>
      </c>
      <c r="F21" s="35"/>
      <c r="G21" s="36"/>
      <c r="H21" s="36"/>
      <c r="I21" s="296">
        <f>ROUND(H31,0)</f>
        <v>0</v>
      </c>
      <c r="J21" s="297"/>
      <c r="K21" s="34"/>
    </row>
    <row r="22" spans="2:12" ht="13.5" thickBot="1" x14ac:dyDescent="0.25">
      <c r="B22" s="28" t="s">
        <v>13</v>
      </c>
      <c r="C22" s="29"/>
      <c r="D22" s="30">
        <f>SazbaDPH2</f>
        <v>21</v>
      </c>
      <c r="E22" s="31" t="s">
        <v>12</v>
      </c>
      <c r="F22" s="37"/>
      <c r="G22" s="38"/>
      <c r="H22" s="38"/>
      <c r="I22" s="298">
        <f>ROUND(I21*D21/100,0)</f>
        <v>0</v>
      </c>
      <c r="J22" s="299"/>
      <c r="K22" s="34"/>
    </row>
    <row r="23" spans="2:12" ht="16.5" thickBot="1" x14ac:dyDescent="0.25">
      <c r="B23" s="39" t="s">
        <v>14</v>
      </c>
      <c r="C23" s="40"/>
      <c r="D23" s="40"/>
      <c r="E23" s="41"/>
      <c r="F23" s="42"/>
      <c r="G23" s="43"/>
      <c r="H23" s="43"/>
      <c r="I23" s="300">
        <f>SUM(I19:I22)</f>
        <v>0</v>
      </c>
      <c r="J23" s="301"/>
      <c r="K23" s="44"/>
    </row>
    <row r="26" spans="2:12" ht="1.5" customHeight="1" x14ac:dyDescent="0.2"/>
    <row r="27" spans="2:12" ht="15.75" customHeight="1" x14ac:dyDescent="0.25">
      <c r="B27" s="13" t="s">
        <v>15</v>
      </c>
      <c r="C27" s="45"/>
      <c r="D27" s="45"/>
      <c r="E27" s="45"/>
      <c r="F27" s="45"/>
      <c r="G27" s="45"/>
      <c r="H27" s="45"/>
      <c r="I27" s="45"/>
      <c r="J27" s="45"/>
      <c r="K27" s="45"/>
      <c r="L27" s="46"/>
    </row>
    <row r="28" spans="2:12" ht="5.25" customHeight="1" x14ac:dyDescent="0.2">
      <c r="L28" s="46"/>
    </row>
    <row r="29" spans="2:12" ht="24" customHeight="1" x14ac:dyDescent="0.2">
      <c r="B29" s="47" t="s">
        <v>16</v>
      </c>
      <c r="C29" s="48"/>
      <c r="D29" s="48"/>
      <c r="E29" s="49"/>
      <c r="F29" s="50" t="s">
        <v>17</v>
      </c>
      <c r="G29" s="51"/>
      <c r="H29" s="50" t="s">
        <v>449</v>
      </c>
      <c r="I29" s="50"/>
      <c r="J29" s="50" t="s">
        <v>12</v>
      </c>
    </row>
    <row r="30" spans="2:12" x14ac:dyDescent="0.2">
      <c r="B30" s="52" t="s">
        <v>104</v>
      </c>
      <c r="C30" s="53" t="s">
        <v>105</v>
      </c>
      <c r="D30" s="54"/>
      <c r="E30" s="55"/>
      <c r="F30" s="56">
        <f>G30+H30+I30</f>
        <v>0</v>
      </c>
      <c r="G30" s="57">
        <v>0</v>
      </c>
      <c r="H30" s="58">
        <v>0</v>
      </c>
      <c r="I30" s="58">
        <f t="shared" ref="I30" si="0">(G30*SazbaDPH1)/100+(H30*SazbaDPH2)/100</f>
        <v>0</v>
      </c>
      <c r="J30" s="59" t="str">
        <f t="shared" ref="J30" si="1">IF(CelkemObjekty=0,"",F30/CelkemObjekty*100)</f>
        <v/>
      </c>
    </row>
    <row r="31" spans="2:12" ht="17.25" customHeight="1" x14ac:dyDescent="0.2">
      <c r="B31" s="67" t="s">
        <v>18</v>
      </c>
      <c r="C31" s="68"/>
      <c r="D31" s="69"/>
      <c r="E31" s="70"/>
      <c r="F31" s="71">
        <f>SUM(F30:F30)</f>
        <v>0</v>
      </c>
      <c r="G31" s="71">
        <f>SUM(G30:G30)</f>
        <v>0</v>
      </c>
      <c r="H31" s="71">
        <f>SUM(H30:H30)</f>
        <v>0</v>
      </c>
      <c r="I31" s="71">
        <f>SUM(I30:I30)</f>
        <v>0</v>
      </c>
      <c r="J31" s="72" t="str">
        <f t="shared" ref="J31" si="2">IF(CelkemObjekty=0,"",F31/CelkemObjekty*100)</f>
        <v/>
      </c>
    </row>
    <row r="32" spans="2:12" x14ac:dyDescent="0.2">
      <c r="B32" s="73"/>
      <c r="C32" s="73"/>
      <c r="D32" s="73"/>
      <c r="E32" s="73"/>
      <c r="F32" s="73"/>
      <c r="G32" s="73"/>
      <c r="H32" s="73"/>
      <c r="I32" s="73"/>
      <c r="J32" s="73"/>
      <c r="K32" s="73"/>
    </row>
    <row r="33" spans="2:11" ht="9.75" customHeight="1" x14ac:dyDescent="0.2">
      <c r="B33" s="73"/>
      <c r="C33" s="73"/>
      <c r="D33" s="73"/>
      <c r="E33" s="73"/>
      <c r="F33" s="73"/>
      <c r="G33" s="73"/>
      <c r="H33" s="73"/>
      <c r="I33" s="73"/>
      <c r="J33" s="73"/>
      <c r="K33" s="73"/>
    </row>
    <row r="34" spans="2:11" ht="7.5" customHeight="1" x14ac:dyDescent="0.2">
      <c r="B34" s="73"/>
      <c r="C34" s="73"/>
      <c r="D34" s="73"/>
      <c r="E34" s="73"/>
      <c r="F34" s="73"/>
      <c r="G34" s="73"/>
      <c r="H34" s="73"/>
      <c r="I34" s="73"/>
      <c r="J34" s="73"/>
      <c r="K34" s="73"/>
    </row>
    <row r="35" spans="2:11" ht="18" x14ac:dyDescent="0.25">
      <c r="B35" s="13" t="s">
        <v>19</v>
      </c>
      <c r="C35" s="45"/>
      <c r="D35" s="45"/>
      <c r="E35" s="45"/>
      <c r="F35" s="45"/>
      <c r="G35" s="45"/>
      <c r="H35" s="45"/>
      <c r="I35" s="45"/>
      <c r="J35" s="45"/>
      <c r="K35" s="73"/>
    </row>
    <row r="36" spans="2:11" x14ac:dyDescent="0.2">
      <c r="K36" s="73"/>
    </row>
    <row r="37" spans="2:11" ht="24" x14ac:dyDescent="0.2">
      <c r="B37" s="74" t="s">
        <v>20</v>
      </c>
      <c r="C37" s="75" t="s">
        <v>21</v>
      </c>
      <c r="D37" s="48"/>
      <c r="E37" s="49"/>
      <c r="F37" s="50" t="s">
        <v>17</v>
      </c>
      <c r="G37" s="51"/>
      <c r="H37" s="50" t="s">
        <v>449</v>
      </c>
      <c r="I37" s="51"/>
      <c r="J37" s="50" t="s">
        <v>12</v>
      </c>
    </row>
    <row r="38" spans="2:11" x14ac:dyDescent="0.2">
      <c r="B38" s="76" t="s">
        <v>104</v>
      </c>
      <c r="C38" s="77" t="s">
        <v>314</v>
      </c>
      <c r="D38" s="54"/>
      <c r="E38" s="55"/>
      <c r="F38" s="56">
        <f>G38+H38+I38</f>
        <v>0</v>
      </c>
      <c r="G38" s="57">
        <v>0</v>
      </c>
      <c r="H38" s="58">
        <v>0</v>
      </c>
      <c r="I38" s="65">
        <f t="shared" ref="I38:I39" si="3">(G38*SazbaDPH1)/100+(H38*SazbaDPH2)/100</f>
        <v>0</v>
      </c>
      <c r="J38" s="59" t="str">
        <f t="shared" ref="J38:J39" si="4">IF(CelkemObjekty=0,"",F38/CelkemObjekty*100)</f>
        <v/>
      </c>
    </row>
    <row r="39" spans="2:11" x14ac:dyDescent="0.2">
      <c r="B39" s="78" t="s">
        <v>104</v>
      </c>
      <c r="C39" s="79" t="s">
        <v>447</v>
      </c>
      <c r="D39" s="62"/>
      <c r="E39" s="63"/>
      <c r="F39" s="64">
        <f t="shared" ref="F39" si="5">G39+H39+I39</f>
        <v>0</v>
      </c>
      <c r="G39" s="65">
        <v>0</v>
      </c>
      <c r="H39" s="66">
        <v>0</v>
      </c>
      <c r="I39" s="65">
        <f t="shared" si="3"/>
        <v>0</v>
      </c>
      <c r="J39" s="59" t="str">
        <f t="shared" si="4"/>
        <v/>
      </c>
    </row>
    <row r="40" spans="2:11" x14ac:dyDescent="0.2">
      <c r="B40" s="67" t="s">
        <v>18</v>
      </c>
      <c r="C40" s="68"/>
      <c r="D40" s="69"/>
      <c r="E40" s="70"/>
      <c r="F40" s="71">
        <f>SUM(F38:F39)</f>
        <v>0</v>
      </c>
      <c r="G40" s="80">
        <f>SUM(G38:G39)</f>
        <v>0</v>
      </c>
      <c r="H40" s="71">
        <f>SUM(H38:H39)</f>
        <v>0</v>
      </c>
      <c r="I40" s="80">
        <f>SUM(I38:I39)</f>
        <v>0</v>
      </c>
      <c r="J40" s="72" t="str">
        <f t="shared" ref="J40" si="6">IF(CelkemObjekty=0,"",F40/CelkemObjekty*100)</f>
        <v/>
      </c>
    </row>
    <row r="41" spans="2:11" ht="9" customHeight="1" x14ac:dyDescent="0.2"/>
    <row r="42" spans="2:11" ht="6" customHeight="1" x14ac:dyDescent="0.2"/>
    <row r="43" spans="2:11" ht="3" customHeight="1" x14ac:dyDescent="0.2"/>
    <row r="44" spans="2:11" ht="6.75" customHeight="1" x14ac:dyDescent="0.2"/>
    <row r="45" spans="2:11" ht="20.25" customHeight="1" x14ac:dyDescent="0.25">
      <c r="B45" s="13" t="s">
        <v>22</v>
      </c>
      <c r="C45" s="45"/>
      <c r="D45" s="45"/>
      <c r="E45" s="45"/>
      <c r="F45" s="45"/>
      <c r="G45" s="45"/>
      <c r="H45" s="45"/>
      <c r="I45" s="45"/>
      <c r="J45" s="45"/>
    </row>
    <row r="46" spans="2:11" ht="9" customHeight="1" x14ac:dyDescent="0.2"/>
    <row r="47" spans="2:11" x14ac:dyDescent="0.2">
      <c r="B47" s="47" t="s">
        <v>23</v>
      </c>
      <c r="C47" s="48"/>
      <c r="D47" s="48"/>
      <c r="E47" s="50" t="s">
        <v>12</v>
      </c>
      <c r="F47" s="50" t="s">
        <v>24</v>
      </c>
      <c r="G47" s="51" t="s">
        <v>25</v>
      </c>
      <c r="H47" s="50" t="s">
        <v>26</v>
      </c>
      <c r="I47" s="51" t="s">
        <v>27</v>
      </c>
      <c r="J47" s="81" t="s">
        <v>28</v>
      </c>
    </row>
    <row r="48" spans="2:11" x14ac:dyDescent="0.2">
      <c r="B48" s="52" t="s">
        <v>316</v>
      </c>
      <c r="C48" s="53" t="s">
        <v>317</v>
      </c>
      <c r="D48" s="54"/>
      <c r="E48" s="82" t="str">
        <f t="shared" ref="E48:E62" si="7">IF(SUM(SoucetDilu)=0,"",SUM(F48:J48)/SUM(SoucetDilu)*100)</f>
        <v/>
      </c>
      <c r="F48" s="58">
        <v>0</v>
      </c>
      <c r="G48" s="57">
        <v>0</v>
      </c>
      <c r="H48" s="58">
        <v>0</v>
      </c>
      <c r="I48" s="57">
        <v>0</v>
      </c>
      <c r="J48" s="58">
        <v>0</v>
      </c>
    </row>
    <row r="49" spans="2:10" x14ac:dyDescent="0.2">
      <c r="B49" s="60" t="s">
        <v>97</v>
      </c>
      <c r="C49" s="61" t="s">
        <v>322</v>
      </c>
      <c r="D49" s="62"/>
      <c r="E49" s="83" t="str">
        <f t="shared" si="7"/>
        <v/>
      </c>
      <c r="F49" s="66">
        <v>0</v>
      </c>
      <c r="G49" s="65">
        <v>0</v>
      </c>
      <c r="H49" s="66">
        <v>0</v>
      </c>
      <c r="I49" s="65">
        <v>0</v>
      </c>
      <c r="J49" s="66">
        <v>0</v>
      </c>
    </row>
    <row r="50" spans="2:10" x14ac:dyDescent="0.2">
      <c r="B50" s="60" t="s">
        <v>107</v>
      </c>
      <c r="C50" s="61" t="s">
        <v>108</v>
      </c>
      <c r="D50" s="62"/>
      <c r="E50" s="83" t="str">
        <f t="shared" si="7"/>
        <v/>
      </c>
      <c r="F50" s="66">
        <v>0</v>
      </c>
      <c r="G50" s="65">
        <v>0</v>
      </c>
      <c r="H50" s="66">
        <v>0</v>
      </c>
      <c r="I50" s="65">
        <v>0</v>
      </c>
      <c r="J50" s="66">
        <v>0</v>
      </c>
    </row>
    <row r="51" spans="2:10" x14ac:dyDescent="0.2">
      <c r="B51" s="60" t="s">
        <v>165</v>
      </c>
      <c r="C51" s="61" t="s">
        <v>166</v>
      </c>
      <c r="D51" s="62"/>
      <c r="E51" s="83" t="str">
        <f t="shared" si="7"/>
        <v/>
      </c>
      <c r="F51" s="66">
        <v>0</v>
      </c>
      <c r="G51" s="65">
        <v>0</v>
      </c>
      <c r="H51" s="66">
        <v>0</v>
      </c>
      <c r="I51" s="65">
        <v>0</v>
      </c>
      <c r="J51" s="66">
        <v>0</v>
      </c>
    </row>
    <row r="52" spans="2:10" x14ac:dyDescent="0.2">
      <c r="B52" s="60" t="s">
        <v>209</v>
      </c>
      <c r="C52" s="61" t="s">
        <v>210</v>
      </c>
      <c r="D52" s="62"/>
      <c r="E52" s="83" t="str">
        <f t="shared" si="7"/>
        <v/>
      </c>
      <c r="F52" s="66">
        <v>0</v>
      </c>
      <c r="G52" s="65">
        <v>0</v>
      </c>
      <c r="H52" s="66">
        <v>0</v>
      </c>
      <c r="I52" s="65">
        <v>0</v>
      </c>
      <c r="J52" s="66">
        <v>0</v>
      </c>
    </row>
    <row r="53" spans="2:10" x14ac:dyDescent="0.2">
      <c r="B53" s="60" t="s">
        <v>162</v>
      </c>
      <c r="C53" s="61" t="s">
        <v>226</v>
      </c>
      <c r="D53" s="62"/>
      <c r="E53" s="83" t="str">
        <f t="shared" si="7"/>
        <v/>
      </c>
      <c r="F53" s="66">
        <v>0</v>
      </c>
      <c r="G53" s="65">
        <v>0</v>
      </c>
      <c r="H53" s="66">
        <v>0</v>
      </c>
      <c r="I53" s="65">
        <v>0</v>
      </c>
      <c r="J53" s="66">
        <v>0</v>
      </c>
    </row>
    <row r="54" spans="2:10" x14ac:dyDescent="0.2">
      <c r="B54" s="60" t="s">
        <v>241</v>
      </c>
      <c r="C54" s="61" t="s">
        <v>242</v>
      </c>
      <c r="D54" s="62"/>
      <c r="E54" s="83" t="str">
        <f t="shared" si="7"/>
        <v/>
      </c>
      <c r="F54" s="66">
        <v>0</v>
      </c>
      <c r="G54" s="65">
        <v>0</v>
      </c>
      <c r="H54" s="66">
        <v>0</v>
      </c>
      <c r="I54" s="65">
        <v>0</v>
      </c>
      <c r="J54" s="66">
        <v>0</v>
      </c>
    </row>
    <row r="55" spans="2:10" x14ac:dyDescent="0.2">
      <c r="B55" s="60" t="s">
        <v>260</v>
      </c>
      <c r="C55" s="61" t="s">
        <v>261</v>
      </c>
      <c r="D55" s="62"/>
      <c r="E55" s="83" t="str">
        <f t="shared" si="7"/>
        <v/>
      </c>
      <c r="F55" s="66">
        <v>0</v>
      </c>
      <c r="G55" s="65">
        <v>0</v>
      </c>
      <c r="H55" s="66">
        <v>0</v>
      </c>
      <c r="I55" s="65">
        <v>0</v>
      </c>
      <c r="J55" s="66">
        <v>0</v>
      </c>
    </row>
    <row r="56" spans="2:10" x14ac:dyDescent="0.2">
      <c r="B56" s="60" t="s">
        <v>360</v>
      </c>
      <c r="C56" s="61" t="s">
        <v>361</v>
      </c>
      <c r="D56" s="62"/>
      <c r="E56" s="83" t="str">
        <f t="shared" si="7"/>
        <v/>
      </c>
      <c r="F56" s="66">
        <v>0</v>
      </c>
      <c r="G56" s="65">
        <v>0</v>
      </c>
      <c r="H56" s="66">
        <v>0</v>
      </c>
      <c r="I56" s="65">
        <v>0</v>
      </c>
      <c r="J56" s="66">
        <v>0</v>
      </c>
    </row>
    <row r="57" spans="2:10" x14ac:dyDescent="0.2">
      <c r="B57" s="60" t="s">
        <v>379</v>
      </c>
      <c r="C57" s="61" t="s">
        <v>380</v>
      </c>
      <c r="D57" s="62"/>
      <c r="E57" s="83" t="str">
        <f t="shared" si="7"/>
        <v/>
      </c>
      <c r="F57" s="66">
        <v>0</v>
      </c>
      <c r="G57" s="65">
        <v>0</v>
      </c>
      <c r="H57" s="66">
        <v>0</v>
      </c>
      <c r="I57" s="65">
        <v>0</v>
      </c>
      <c r="J57" s="66">
        <v>0</v>
      </c>
    </row>
    <row r="58" spans="2:10" x14ac:dyDescent="0.2">
      <c r="B58" s="60" t="s">
        <v>388</v>
      </c>
      <c r="C58" s="61" t="s">
        <v>389</v>
      </c>
      <c r="D58" s="62"/>
      <c r="E58" s="83" t="str">
        <f t="shared" si="7"/>
        <v/>
      </c>
      <c r="F58" s="66">
        <v>0</v>
      </c>
      <c r="G58" s="65">
        <v>0</v>
      </c>
      <c r="H58" s="66">
        <v>0</v>
      </c>
      <c r="I58" s="65">
        <v>0</v>
      </c>
      <c r="J58" s="66">
        <v>0</v>
      </c>
    </row>
    <row r="59" spans="2:10" x14ac:dyDescent="0.2">
      <c r="B59" s="60" t="s">
        <v>430</v>
      </c>
      <c r="C59" s="61" t="s">
        <v>431</v>
      </c>
      <c r="D59" s="62"/>
      <c r="E59" s="83" t="str">
        <f t="shared" si="7"/>
        <v/>
      </c>
      <c r="F59" s="66">
        <v>0</v>
      </c>
      <c r="G59" s="65">
        <v>0</v>
      </c>
      <c r="H59" s="66">
        <v>0</v>
      </c>
      <c r="I59" s="65">
        <v>0</v>
      </c>
      <c r="J59" s="66">
        <v>0</v>
      </c>
    </row>
    <row r="60" spans="2:10" x14ac:dyDescent="0.2">
      <c r="B60" s="60" t="s">
        <v>293</v>
      </c>
      <c r="C60" s="61" t="s">
        <v>294</v>
      </c>
      <c r="D60" s="62"/>
      <c r="E60" s="83" t="str">
        <f t="shared" si="7"/>
        <v/>
      </c>
      <c r="F60" s="66">
        <v>0</v>
      </c>
      <c r="G60" s="65">
        <v>0</v>
      </c>
      <c r="H60" s="66">
        <v>0</v>
      </c>
      <c r="I60" s="65">
        <v>0</v>
      </c>
      <c r="J60" s="66">
        <v>0</v>
      </c>
    </row>
    <row r="61" spans="2:10" x14ac:dyDescent="0.2">
      <c r="B61" s="60" t="s">
        <v>298</v>
      </c>
      <c r="C61" s="61" t="s">
        <v>299</v>
      </c>
      <c r="D61" s="62"/>
      <c r="E61" s="83" t="str">
        <f t="shared" si="7"/>
        <v/>
      </c>
      <c r="F61" s="66">
        <v>0</v>
      </c>
      <c r="G61" s="65">
        <v>0</v>
      </c>
      <c r="H61" s="66">
        <v>0</v>
      </c>
      <c r="I61" s="65">
        <v>0</v>
      </c>
      <c r="J61" s="66">
        <v>0</v>
      </c>
    </row>
    <row r="62" spans="2:10" x14ac:dyDescent="0.2">
      <c r="B62" s="60" t="s">
        <v>303</v>
      </c>
      <c r="C62" s="61" t="s">
        <v>304</v>
      </c>
      <c r="D62" s="62"/>
      <c r="E62" s="83" t="str">
        <f t="shared" si="7"/>
        <v/>
      </c>
      <c r="F62" s="66">
        <v>0</v>
      </c>
      <c r="G62" s="65">
        <v>0</v>
      </c>
      <c r="H62" s="66">
        <v>0</v>
      </c>
      <c r="I62" s="65">
        <v>0</v>
      </c>
      <c r="J62" s="66">
        <v>0</v>
      </c>
    </row>
    <row r="63" spans="2:10" x14ac:dyDescent="0.2">
      <c r="B63" s="67" t="s">
        <v>18</v>
      </c>
      <c r="C63" s="68"/>
      <c r="D63" s="69"/>
      <c r="E63" s="84" t="str">
        <f t="shared" ref="E63" si="8">IF(SUM(SoucetDilu)=0,"",SUM(F63:J63)/SUM(SoucetDilu)*100)</f>
        <v/>
      </c>
      <c r="F63" s="71">
        <f>SUM(F48:F62)</f>
        <v>0</v>
      </c>
      <c r="G63" s="80">
        <f>SUM(G48:G62)</f>
        <v>0</v>
      </c>
      <c r="H63" s="71">
        <f>SUM(H48:H62)</f>
        <v>0</v>
      </c>
      <c r="I63" s="80">
        <f>SUM(I48:I62)</f>
        <v>0</v>
      </c>
      <c r="J63" s="71">
        <f>SUM(J48:J62)</f>
        <v>0</v>
      </c>
    </row>
    <row r="65" spans="2:10" ht="2.25" customHeight="1" x14ac:dyDescent="0.2"/>
    <row r="66" spans="2:10" ht="1.5" customHeight="1" x14ac:dyDescent="0.2"/>
    <row r="67" spans="2:10" ht="0.75" customHeight="1" x14ac:dyDescent="0.2"/>
    <row r="68" spans="2:10" ht="0.75" customHeight="1" x14ac:dyDescent="0.2"/>
    <row r="69" spans="2:10" ht="0.75" customHeight="1" x14ac:dyDescent="0.2"/>
    <row r="70" spans="2:10" ht="18" x14ac:dyDescent="0.25">
      <c r="B70" s="13" t="s">
        <v>29</v>
      </c>
      <c r="C70" s="45"/>
      <c r="D70" s="45"/>
      <c r="E70" s="45"/>
      <c r="F70" s="45"/>
      <c r="G70" s="45"/>
      <c r="H70" s="45"/>
      <c r="I70" s="45"/>
      <c r="J70" s="45"/>
    </row>
    <row r="72" spans="2:10" x14ac:dyDescent="0.2">
      <c r="B72" s="47" t="s">
        <v>30</v>
      </c>
      <c r="C72" s="48"/>
      <c r="D72" s="48"/>
      <c r="E72" s="85"/>
      <c r="F72" s="86"/>
      <c r="G72" s="51"/>
      <c r="H72" s="50" t="s">
        <v>17</v>
      </c>
      <c r="I72" s="1"/>
      <c r="J72" s="1"/>
    </row>
    <row r="73" spans="2:10" x14ac:dyDescent="0.2">
      <c r="B73" s="52" t="s">
        <v>308</v>
      </c>
      <c r="C73" s="53"/>
      <c r="D73" s="54"/>
      <c r="E73" s="87"/>
      <c r="F73" s="88"/>
      <c r="G73" s="57"/>
      <c r="H73" s="58">
        <v>0</v>
      </c>
      <c r="I73" s="1"/>
      <c r="J73" s="1"/>
    </row>
    <row r="74" spans="2:10" x14ac:dyDescent="0.2">
      <c r="B74" s="60" t="s">
        <v>309</v>
      </c>
      <c r="C74" s="61"/>
      <c r="D74" s="62"/>
      <c r="E74" s="89"/>
      <c r="F74" s="90"/>
      <c r="G74" s="65"/>
      <c r="H74" s="66">
        <v>0</v>
      </c>
      <c r="I74" s="1"/>
      <c r="J74" s="1"/>
    </row>
    <row r="75" spans="2:10" x14ac:dyDescent="0.2">
      <c r="B75" s="60" t="s">
        <v>310</v>
      </c>
      <c r="C75" s="61"/>
      <c r="D75" s="62"/>
      <c r="E75" s="89"/>
      <c r="F75" s="90"/>
      <c r="G75" s="65"/>
      <c r="H75" s="66">
        <v>0</v>
      </c>
      <c r="I75" s="1"/>
      <c r="J75" s="1"/>
    </row>
    <row r="76" spans="2:10" x14ac:dyDescent="0.2">
      <c r="B76" s="60" t="s">
        <v>311</v>
      </c>
      <c r="C76" s="61"/>
      <c r="D76" s="62"/>
      <c r="E76" s="89"/>
      <c r="F76" s="90"/>
      <c r="G76" s="65"/>
      <c r="H76" s="66">
        <v>0</v>
      </c>
      <c r="I76" s="1"/>
      <c r="J76" s="1"/>
    </row>
    <row r="77" spans="2:10" x14ac:dyDescent="0.2">
      <c r="B77" s="67" t="s">
        <v>18</v>
      </c>
      <c r="C77" s="68"/>
      <c r="D77" s="69"/>
      <c r="E77" s="91"/>
      <c r="F77" s="92"/>
      <c r="G77" s="80"/>
      <c r="H77" s="71">
        <f>SUM(H73:H76)</f>
        <v>0</v>
      </c>
      <c r="I77" s="1"/>
      <c r="J77" s="1"/>
    </row>
    <row r="78" spans="2:10" x14ac:dyDescent="0.2">
      <c r="I78" s="1"/>
      <c r="J78" s="1"/>
    </row>
  </sheetData>
  <sortState ref="B831:K845">
    <sortCondition ref="B831"/>
  </sortState>
  <mergeCells count="5">
    <mergeCell ref="I19:J19"/>
    <mergeCell ref="I20:J20"/>
    <mergeCell ref="I21:J21"/>
    <mergeCell ref="I22:J22"/>
    <mergeCell ref="I23:J23"/>
  </mergeCells>
  <pageMargins left="0.39370078740157483" right="0.19685039370078741" top="0.39370078740157483" bottom="0.39370078740157483" header="0" footer="0.19685039370078741"/>
  <pageSetup paperSize="9" scale="99" fitToHeight="9999" orientation="portrait" horizontalDpi="300" verticalDpi="300" r:id="rId1"/>
  <headerFooter alignWithMargins="0">
    <oddFooter>&amp;L&amp;9Zpracováno programem &amp;"Arial CE,Tučné"BUILDpower,  © RTS, a.s.&amp;R&amp;9Stránka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/>
  <dimension ref="A1:BE51"/>
  <sheetViews>
    <sheetView zoomScaleNormal="100" workbookViewId="0">
      <selection activeCell="J18" sqref="J18"/>
    </sheetView>
  </sheetViews>
  <sheetFormatPr defaultRowHeight="12.75" x14ac:dyDescent="0.2"/>
  <cols>
    <col min="1" max="1" width="2" style="1" customWidth="1"/>
    <col min="2" max="2" width="15" style="1" customWidth="1"/>
    <col min="3" max="3" width="15.85546875" style="1" customWidth="1"/>
    <col min="4" max="4" width="14.5703125" style="1" customWidth="1"/>
    <col min="5" max="5" width="13.5703125" style="1" customWidth="1"/>
    <col min="6" max="6" width="16.5703125" style="1" customWidth="1"/>
    <col min="7" max="7" width="15.28515625" style="1" customWidth="1"/>
    <col min="8" max="16384" width="9.140625" style="1"/>
  </cols>
  <sheetData>
    <row r="1" spans="1:57" ht="24.75" customHeight="1" thickBot="1" x14ac:dyDescent="0.25">
      <c r="A1" s="93" t="s">
        <v>99</v>
      </c>
      <c r="B1" s="94"/>
      <c r="C1" s="94"/>
      <c r="D1" s="94"/>
      <c r="E1" s="94"/>
      <c r="F1" s="94"/>
      <c r="G1" s="94"/>
    </row>
    <row r="2" spans="1:57" ht="12.75" customHeight="1" x14ac:dyDescent="0.2">
      <c r="A2" s="95" t="s">
        <v>31</v>
      </c>
      <c r="B2" s="96"/>
      <c r="C2" s="97" t="s">
        <v>101</v>
      </c>
      <c r="D2" s="97" t="s">
        <v>451</v>
      </c>
      <c r="E2" s="96"/>
      <c r="F2" s="98" t="s">
        <v>32</v>
      </c>
      <c r="G2" s="99"/>
    </row>
    <row r="3" spans="1:57" ht="3" hidden="1" customHeight="1" x14ac:dyDescent="0.2">
      <c r="A3" s="100"/>
      <c r="B3" s="101"/>
      <c r="C3" s="102"/>
      <c r="D3" s="102"/>
      <c r="E3" s="101"/>
      <c r="F3" s="103"/>
      <c r="G3" s="104"/>
    </row>
    <row r="4" spans="1:57" ht="12" customHeight="1" x14ac:dyDescent="0.2">
      <c r="A4" s="105" t="s">
        <v>33</v>
      </c>
      <c r="B4" s="101"/>
      <c r="C4" s="102"/>
      <c r="D4" s="102"/>
      <c r="E4" s="101"/>
      <c r="F4" s="103" t="s">
        <v>34</v>
      </c>
      <c r="G4" s="106"/>
    </row>
    <row r="5" spans="1:57" ht="12.95" customHeight="1" x14ac:dyDescent="0.2">
      <c r="A5" s="107" t="s">
        <v>104</v>
      </c>
      <c r="B5" s="108"/>
      <c r="C5" s="109" t="s">
        <v>105</v>
      </c>
      <c r="D5" s="110"/>
      <c r="E5" s="111"/>
      <c r="F5" s="103" t="s">
        <v>35</v>
      </c>
      <c r="G5" s="104"/>
    </row>
    <row r="6" spans="1:57" ht="12.95" customHeight="1" x14ac:dyDescent="0.2">
      <c r="A6" s="105" t="s">
        <v>36</v>
      </c>
      <c r="B6" s="101"/>
      <c r="C6" s="102"/>
      <c r="D6" s="102"/>
      <c r="E6" s="101"/>
      <c r="F6" s="112" t="s">
        <v>37</v>
      </c>
      <c r="G6" s="113"/>
      <c r="O6" s="114"/>
    </row>
    <row r="7" spans="1:57" ht="12.95" customHeight="1" x14ac:dyDescent="0.2">
      <c r="A7" s="115" t="s">
        <v>101</v>
      </c>
      <c r="B7" s="116"/>
      <c r="C7" s="117" t="s">
        <v>102</v>
      </c>
      <c r="D7" s="118"/>
      <c r="E7" s="118"/>
      <c r="F7" s="119" t="s">
        <v>38</v>
      </c>
      <c r="G7" s="113">
        <f>IF(G6=0,,ROUND((F30+F32)/G6,1))</f>
        <v>0</v>
      </c>
    </row>
    <row r="8" spans="1:57" x14ac:dyDescent="0.2">
      <c r="A8" s="120" t="s">
        <v>39</v>
      </c>
      <c r="B8" s="103"/>
      <c r="C8" s="304" t="s">
        <v>313</v>
      </c>
      <c r="D8" s="304"/>
      <c r="E8" s="305"/>
      <c r="F8" s="121" t="s">
        <v>40</v>
      </c>
      <c r="G8" s="122"/>
      <c r="H8" s="123"/>
      <c r="I8" s="124"/>
    </row>
    <row r="9" spans="1:57" x14ac:dyDescent="0.2">
      <c r="A9" s="120" t="s">
        <v>41</v>
      </c>
      <c r="B9" s="103"/>
      <c r="C9" s="304"/>
      <c r="D9" s="304"/>
      <c r="E9" s="305"/>
      <c r="F9" s="103"/>
      <c r="G9" s="125"/>
      <c r="H9" s="126"/>
    </row>
    <row r="10" spans="1:57" x14ac:dyDescent="0.2">
      <c r="A10" s="120" t="s">
        <v>42</v>
      </c>
      <c r="B10" s="103"/>
      <c r="C10" s="304" t="s">
        <v>312</v>
      </c>
      <c r="D10" s="304"/>
      <c r="E10" s="304"/>
      <c r="F10" s="127"/>
      <c r="G10" s="128"/>
      <c r="H10" s="129"/>
    </row>
    <row r="11" spans="1:57" ht="13.5" customHeight="1" x14ac:dyDescent="0.2">
      <c r="A11" s="120" t="s">
        <v>43</v>
      </c>
      <c r="B11" s="103"/>
      <c r="C11" s="304"/>
      <c r="D11" s="304"/>
      <c r="E11" s="304"/>
      <c r="F11" s="130" t="s">
        <v>44</v>
      </c>
      <c r="G11" s="131"/>
      <c r="H11" s="126"/>
      <c r="BA11" s="132"/>
      <c r="BB11" s="132"/>
      <c r="BC11" s="132"/>
      <c r="BD11" s="132"/>
      <c r="BE11" s="132"/>
    </row>
    <row r="12" spans="1:57" ht="12.75" customHeight="1" x14ac:dyDescent="0.2">
      <c r="A12" s="133" t="s">
        <v>45</v>
      </c>
      <c r="B12" s="101"/>
      <c r="C12" s="306"/>
      <c r="D12" s="306"/>
      <c r="E12" s="306"/>
      <c r="F12" s="134" t="s">
        <v>46</v>
      </c>
      <c r="G12" s="135"/>
      <c r="H12" s="126"/>
    </row>
    <row r="13" spans="1:57" ht="28.5" customHeight="1" thickBot="1" x14ac:dyDescent="0.25">
      <c r="A13" s="136" t="s">
        <v>47</v>
      </c>
      <c r="B13" s="137"/>
      <c r="C13" s="137"/>
      <c r="D13" s="137"/>
      <c r="E13" s="138"/>
      <c r="F13" s="138"/>
      <c r="G13" s="139"/>
      <c r="H13" s="126"/>
    </row>
    <row r="14" spans="1:57" ht="17.25" customHeight="1" thickBot="1" x14ac:dyDescent="0.25">
      <c r="A14" s="140" t="s">
        <v>48</v>
      </c>
      <c r="B14" s="141"/>
      <c r="C14" s="142"/>
      <c r="D14" s="143" t="s">
        <v>49</v>
      </c>
      <c r="E14" s="144"/>
      <c r="F14" s="144"/>
      <c r="G14" s="142"/>
    </row>
    <row r="15" spans="1:57" ht="15.95" customHeight="1" x14ac:dyDescent="0.2">
      <c r="A15" s="145"/>
      <c r="B15" s="146" t="s">
        <v>50</v>
      </c>
      <c r="C15" s="147">
        <f>'SO 14 E5060117 Rek'!E16</f>
        <v>0</v>
      </c>
      <c r="D15" s="148" t="str">
        <f>'SO 14 E5060117 Rek'!A21</f>
        <v>mimostaveništní doprava</v>
      </c>
      <c r="E15" s="149"/>
      <c r="F15" s="150"/>
      <c r="G15" s="147">
        <f>'SO 14 E5060117 Rek'!I21</f>
        <v>0</v>
      </c>
    </row>
    <row r="16" spans="1:57" ht="15.95" customHeight="1" x14ac:dyDescent="0.2">
      <c r="A16" s="145" t="s">
        <v>51</v>
      </c>
      <c r="B16" s="146" t="s">
        <v>52</v>
      </c>
      <c r="C16" s="147">
        <f>'SO 14 E5060117 Rek'!F16</f>
        <v>0</v>
      </c>
      <c r="D16" s="100" t="str">
        <f>'SO 14 E5060117 Rek'!A22</f>
        <v>Zábory,ochrana území prací</v>
      </c>
      <c r="E16" s="151"/>
      <c r="F16" s="152"/>
      <c r="G16" s="147">
        <f>'SO 14 E5060117 Rek'!I22</f>
        <v>0</v>
      </c>
    </row>
    <row r="17" spans="1:7" ht="15.95" customHeight="1" x14ac:dyDescent="0.2">
      <c r="A17" s="145" t="s">
        <v>53</v>
      </c>
      <c r="B17" s="146" t="s">
        <v>54</v>
      </c>
      <c r="C17" s="147">
        <f>'SO 14 E5060117 Rek'!H16</f>
        <v>0</v>
      </c>
      <c r="D17" s="100" t="str">
        <f>'SO 14 E5060117 Rek'!A23</f>
        <v>Inženýrská ,koordinační  činnost</v>
      </c>
      <c r="E17" s="151"/>
      <c r="F17" s="152"/>
      <c r="G17" s="147">
        <f>'SO 14 E5060117 Rek'!I23</f>
        <v>0</v>
      </c>
    </row>
    <row r="18" spans="1:7" ht="15.95" customHeight="1" x14ac:dyDescent="0.2">
      <c r="A18" s="153" t="s">
        <v>55</v>
      </c>
      <c r="B18" s="154" t="s">
        <v>56</v>
      </c>
      <c r="C18" s="147">
        <f>'SO 14 E5060117 Rek'!G16</f>
        <v>0</v>
      </c>
      <c r="D18" s="100" t="str">
        <f>'SO 14 E5060117 Rek'!A24</f>
        <v>Zařízení staveniště</v>
      </c>
      <c r="E18" s="151"/>
      <c r="F18" s="152"/>
      <c r="G18" s="147">
        <f>'SO 14 E5060117 Rek'!I24</f>
        <v>0</v>
      </c>
    </row>
    <row r="19" spans="1:7" ht="15.95" customHeight="1" x14ac:dyDescent="0.2">
      <c r="A19" s="155" t="s">
        <v>57</v>
      </c>
      <c r="B19" s="146"/>
      <c r="C19" s="147">
        <f>SUM(C15:C18)</f>
        <v>0</v>
      </c>
      <c r="D19" s="100"/>
      <c r="E19" s="151"/>
      <c r="F19" s="152"/>
      <c r="G19" s="147"/>
    </row>
    <row r="20" spans="1:7" ht="15.95" customHeight="1" x14ac:dyDescent="0.2">
      <c r="A20" s="155"/>
      <c r="B20" s="146"/>
      <c r="C20" s="147"/>
      <c r="D20" s="100"/>
      <c r="E20" s="151"/>
      <c r="F20" s="152"/>
      <c r="G20" s="147"/>
    </row>
    <row r="21" spans="1:7" ht="15.95" customHeight="1" x14ac:dyDescent="0.2">
      <c r="A21" s="155" t="s">
        <v>28</v>
      </c>
      <c r="B21" s="146"/>
      <c r="C21" s="147">
        <f>'SO 14 E5060117 Rek'!I16</f>
        <v>0</v>
      </c>
      <c r="D21" s="100"/>
      <c r="E21" s="151"/>
      <c r="F21" s="152"/>
      <c r="G21" s="147"/>
    </row>
    <row r="22" spans="1:7" ht="15.95" customHeight="1" x14ac:dyDescent="0.2">
      <c r="A22" s="156" t="s">
        <v>58</v>
      </c>
      <c r="B22" s="126"/>
      <c r="C22" s="147">
        <f>C19+C21</f>
        <v>0</v>
      </c>
      <c r="D22" s="100" t="s">
        <v>59</v>
      </c>
      <c r="E22" s="151"/>
      <c r="F22" s="152"/>
      <c r="G22" s="147">
        <f>G23-SUM(G15:G21)</f>
        <v>0</v>
      </c>
    </row>
    <row r="23" spans="1:7" ht="15.95" customHeight="1" thickBot="1" x14ac:dyDescent="0.25">
      <c r="A23" s="302" t="s">
        <v>60</v>
      </c>
      <c r="B23" s="303"/>
      <c r="C23" s="157">
        <f>C22+G23</f>
        <v>0</v>
      </c>
      <c r="D23" s="158" t="s">
        <v>61</v>
      </c>
      <c r="E23" s="159"/>
      <c r="F23" s="160"/>
      <c r="G23" s="147">
        <f>'SO 14 E5060117 Rek'!H25</f>
        <v>0</v>
      </c>
    </row>
    <row r="24" spans="1:7" x14ac:dyDescent="0.2">
      <c r="A24" s="161" t="s">
        <v>62</v>
      </c>
      <c r="B24" s="162"/>
      <c r="C24" s="163"/>
      <c r="D24" s="162" t="s">
        <v>63</v>
      </c>
      <c r="E24" s="162"/>
      <c r="F24" s="164" t="s">
        <v>64</v>
      </c>
      <c r="G24" s="165"/>
    </row>
    <row r="25" spans="1:7" x14ac:dyDescent="0.2">
      <c r="A25" s="156" t="s">
        <v>65</v>
      </c>
      <c r="B25" s="126"/>
      <c r="C25" s="166"/>
      <c r="D25" s="126" t="s">
        <v>65</v>
      </c>
      <c r="F25" s="167" t="s">
        <v>65</v>
      </c>
      <c r="G25" s="168"/>
    </row>
    <row r="26" spans="1:7" ht="37.5" customHeight="1" x14ac:dyDescent="0.2">
      <c r="A26" s="156" t="s">
        <v>66</v>
      </c>
      <c r="B26" s="169"/>
      <c r="C26" s="166"/>
      <c r="D26" s="126" t="s">
        <v>66</v>
      </c>
      <c r="F26" s="167" t="s">
        <v>66</v>
      </c>
      <c r="G26" s="168"/>
    </row>
    <row r="27" spans="1:7" x14ac:dyDescent="0.2">
      <c r="A27" s="156"/>
      <c r="B27" s="170"/>
      <c r="C27" s="166"/>
      <c r="D27" s="126"/>
      <c r="F27" s="167"/>
      <c r="G27" s="168"/>
    </row>
    <row r="28" spans="1:7" x14ac:dyDescent="0.2">
      <c r="A28" s="156" t="s">
        <v>67</v>
      </c>
      <c r="B28" s="126"/>
      <c r="C28" s="166"/>
      <c r="D28" s="167" t="s">
        <v>68</v>
      </c>
      <c r="E28" s="166"/>
      <c r="F28" s="171" t="s">
        <v>68</v>
      </c>
      <c r="G28" s="168"/>
    </row>
    <row r="29" spans="1:7" ht="69" customHeight="1" x14ac:dyDescent="0.2">
      <c r="A29" s="156"/>
      <c r="B29" s="126"/>
      <c r="C29" s="172"/>
      <c r="D29" s="173"/>
      <c r="E29" s="172"/>
      <c r="F29" s="126"/>
      <c r="G29" s="168"/>
    </row>
    <row r="30" spans="1:7" x14ac:dyDescent="0.2">
      <c r="A30" s="174" t="s">
        <v>11</v>
      </c>
      <c r="B30" s="175"/>
      <c r="C30" s="176">
        <v>21</v>
      </c>
      <c r="D30" s="175" t="s">
        <v>69</v>
      </c>
      <c r="E30" s="177"/>
      <c r="F30" s="308">
        <f>C23-F32</f>
        <v>0</v>
      </c>
      <c r="G30" s="309"/>
    </row>
    <row r="31" spans="1:7" x14ac:dyDescent="0.2">
      <c r="A31" s="174" t="s">
        <v>70</v>
      </c>
      <c r="B31" s="175"/>
      <c r="C31" s="176">
        <f>C30</f>
        <v>21</v>
      </c>
      <c r="D31" s="175" t="s">
        <v>71</v>
      </c>
      <c r="E31" s="177"/>
      <c r="F31" s="308">
        <f>ROUND(PRODUCT(F30,C31/100),0)</f>
        <v>0</v>
      </c>
      <c r="G31" s="309"/>
    </row>
    <row r="32" spans="1:7" x14ac:dyDescent="0.2">
      <c r="A32" s="174" t="s">
        <v>11</v>
      </c>
      <c r="B32" s="175"/>
      <c r="C32" s="176">
        <v>0</v>
      </c>
      <c r="D32" s="175" t="s">
        <v>71</v>
      </c>
      <c r="E32" s="177"/>
      <c r="F32" s="308">
        <v>0</v>
      </c>
      <c r="G32" s="309"/>
    </row>
    <row r="33" spans="1:8" x14ac:dyDescent="0.2">
      <c r="A33" s="174" t="s">
        <v>70</v>
      </c>
      <c r="B33" s="178"/>
      <c r="C33" s="179">
        <f>C32</f>
        <v>0</v>
      </c>
      <c r="D33" s="175" t="s">
        <v>71</v>
      </c>
      <c r="E33" s="152"/>
      <c r="F33" s="308">
        <f>ROUND(PRODUCT(F32,C33/100),0)</f>
        <v>0</v>
      </c>
      <c r="G33" s="309"/>
    </row>
    <row r="34" spans="1:8" s="183" customFormat="1" ht="19.5" customHeight="1" thickBot="1" x14ac:dyDescent="0.3">
      <c r="A34" s="180" t="s">
        <v>72</v>
      </c>
      <c r="B34" s="181"/>
      <c r="C34" s="181"/>
      <c r="D34" s="181"/>
      <c r="E34" s="182"/>
      <c r="F34" s="310">
        <f>ROUND(SUM(F30:F33),0)</f>
        <v>0</v>
      </c>
      <c r="G34" s="311"/>
    </row>
    <row r="36" spans="1:8" x14ac:dyDescent="0.2">
      <c r="A36" s="2" t="s">
        <v>73</v>
      </c>
      <c r="B36" s="2"/>
      <c r="C36" s="2"/>
      <c r="D36" s="2"/>
      <c r="E36" s="2"/>
      <c r="F36" s="2"/>
      <c r="G36" s="2"/>
      <c r="H36" s="1" t="s">
        <v>1</v>
      </c>
    </row>
    <row r="37" spans="1:8" ht="14.25" customHeight="1" x14ac:dyDescent="0.2">
      <c r="A37" s="2"/>
      <c r="B37" s="312"/>
      <c r="C37" s="312"/>
      <c r="D37" s="312"/>
      <c r="E37" s="312"/>
      <c r="F37" s="312"/>
      <c r="G37" s="312"/>
      <c r="H37" s="1" t="s">
        <v>1</v>
      </c>
    </row>
    <row r="38" spans="1:8" ht="12.75" customHeight="1" x14ac:dyDescent="0.2">
      <c r="A38" s="184"/>
      <c r="B38" s="312"/>
      <c r="C38" s="312"/>
      <c r="D38" s="312"/>
      <c r="E38" s="312"/>
      <c r="F38" s="312"/>
      <c r="G38" s="312"/>
      <c r="H38" s="1" t="s">
        <v>1</v>
      </c>
    </row>
    <row r="39" spans="1:8" x14ac:dyDescent="0.2">
      <c r="A39" s="184"/>
      <c r="B39" s="312"/>
      <c r="C39" s="312"/>
      <c r="D39" s="312"/>
      <c r="E39" s="312"/>
      <c r="F39" s="312"/>
      <c r="G39" s="312"/>
      <c r="H39" s="1" t="s">
        <v>1</v>
      </c>
    </row>
    <row r="40" spans="1:8" x14ac:dyDescent="0.2">
      <c r="A40" s="184"/>
      <c r="B40" s="312"/>
      <c r="C40" s="312"/>
      <c r="D40" s="312"/>
      <c r="E40" s="312"/>
      <c r="F40" s="312"/>
      <c r="G40" s="312"/>
      <c r="H40" s="1" t="s">
        <v>1</v>
      </c>
    </row>
    <row r="41" spans="1:8" x14ac:dyDescent="0.2">
      <c r="A41" s="184"/>
      <c r="B41" s="312"/>
      <c r="C41" s="312"/>
      <c r="D41" s="312"/>
      <c r="E41" s="312"/>
      <c r="F41" s="312"/>
      <c r="G41" s="312"/>
      <c r="H41" s="1" t="s">
        <v>1</v>
      </c>
    </row>
    <row r="42" spans="1:8" x14ac:dyDescent="0.2">
      <c r="A42" s="184"/>
      <c r="B42" s="312"/>
      <c r="C42" s="312"/>
      <c r="D42" s="312"/>
      <c r="E42" s="312"/>
      <c r="F42" s="312"/>
      <c r="G42" s="312"/>
      <c r="H42" s="1" t="s">
        <v>1</v>
      </c>
    </row>
    <row r="43" spans="1:8" x14ac:dyDescent="0.2">
      <c r="A43" s="184"/>
      <c r="B43" s="312"/>
      <c r="C43" s="312"/>
      <c r="D43" s="312"/>
      <c r="E43" s="312"/>
      <c r="F43" s="312"/>
      <c r="G43" s="312"/>
      <c r="H43" s="1" t="s">
        <v>1</v>
      </c>
    </row>
    <row r="44" spans="1:8" ht="12.75" customHeight="1" x14ac:dyDescent="0.2">
      <c r="A44" s="184"/>
      <c r="B44" s="312"/>
      <c r="C44" s="312"/>
      <c r="D44" s="312"/>
      <c r="E44" s="312"/>
      <c r="F44" s="312"/>
      <c r="G44" s="312"/>
      <c r="H44" s="1" t="s">
        <v>1</v>
      </c>
    </row>
    <row r="45" spans="1:8" ht="12.75" customHeight="1" x14ac:dyDescent="0.2">
      <c r="A45" s="184"/>
      <c r="B45" s="312"/>
      <c r="C45" s="312"/>
      <c r="D45" s="312"/>
      <c r="E45" s="312"/>
      <c r="F45" s="312"/>
      <c r="G45" s="312"/>
      <c r="H45" s="1" t="s">
        <v>1</v>
      </c>
    </row>
    <row r="46" spans="1:8" x14ac:dyDescent="0.2">
      <c r="B46" s="307"/>
      <c r="C46" s="307"/>
      <c r="D46" s="307"/>
      <c r="E46" s="307"/>
      <c r="F46" s="307"/>
      <c r="G46" s="307"/>
    </row>
    <row r="47" spans="1:8" x14ac:dyDescent="0.2">
      <c r="B47" s="307"/>
      <c r="C47" s="307"/>
      <c r="D47" s="307"/>
      <c r="E47" s="307"/>
      <c r="F47" s="307"/>
      <c r="G47" s="307"/>
    </row>
    <row r="48" spans="1:8" x14ac:dyDescent="0.2">
      <c r="B48" s="307"/>
      <c r="C48" s="307"/>
      <c r="D48" s="307"/>
      <c r="E48" s="307"/>
      <c r="F48" s="307"/>
      <c r="G48" s="307"/>
    </row>
    <row r="49" spans="2:7" x14ac:dyDescent="0.2">
      <c r="B49" s="307"/>
      <c r="C49" s="307"/>
      <c r="D49" s="307"/>
      <c r="E49" s="307"/>
      <c r="F49" s="307"/>
      <c r="G49" s="307"/>
    </row>
    <row r="50" spans="2:7" x14ac:dyDescent="0.2">
      <c r="B50" s="307"/>
      <c r="C50" s="307"/>
      <c r="D50" s="307"/>
      <c r="E50" s="307"/>
      <c r="F50" s="307"/>
      <c r="G50" s="307"/>
    </row>
    <row r="51" spans="2:7" x14ac:dyDescent="0.2">
      <c r="B51" s="307"/>
      <c r="C51" s="307"/>
      <c r="D51" s="307"/>
      <c r="E51" s="307"/>
      <c r="F51" s="307"/>
      <c r="G51" s="307"/>
    </row>
  </sheetData>
  <mergeCells count="18">
    <mergeCell ref="B51:G51"/>
    <mergeCell ref="F30:G30"/>
    <mergeCell ref="F31:G31"/>
    <mergeCell ref="F32:G32"/>
    <mergeCell ref="F33:G33"/>
    <mergeCell ref="F34:G34"/>
    <mergeCell ref="B37:G45"/>
    <mergeCell ref="B46:G46"/>
    <mergeCell ref="B47:G47"/>
    <mergeCell ref="B48:G48"/>
    <mergeCell ref="B49:G49"/>
    <mergeCell ref="B50:G50"/>
    <mergeCell ref="A23:B23"/>
    <mergeCell ref="C8:E8"/>
    <mergeCell ref="C9:E9"/>
    <mergeCell ref="C10:E10"/>
    <mergeCell ref="C11:E11"/>
    <mergeCell ref="C12:E12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1"/>
  <dimension ref="A1:BE76"/>
  <sheetViews>
    <sheetView workbookViewId="0">
      <selection activeCell="L10" sqref="L10"/>
    </sheetView>
  </sheetViews>
  <sheetFormatPr defaultRowHeight="12.75" x14ac:dyDescent="0.2"/>
  <cols>
    <col min="1" max="1" width="5.85546875" style="1" customWidth="1"/>
    <col min="2" max="2" width="6.140625" style="1" customWidth="1"/>
    <col min="3" max="3" width="11.42578125" style="1" customWidth="1"/>
    <col min="4" max="4" width="15.85546875" style="1" customWidth="1"/>
    <col min="5" max="5" width="11.28515625" style="1" customWidth="1"/>
    <col min="6" max="6" width="10.85546875" style="1" customWidth="1"/>
    <col min="7" max="7" width="11" style="1" customWidth="1"/>
    <col min="8" max="8" width="11.140625" style="1" customWidth="1"/>
    <col min="9" max="9" width="10.7109375" style="1" customWidth="1"/>
    <col min="10" max="16384" width="9.140625" style="1"/>
  </cols>
  <sheetData>
    <row r="1" spans="1:9" ht="13.5" thickTop="1" x14ac:dyDescent="0.2">
      <c r="A1" s="313" t="s">
        <v>2</v>
      </c>
      <c r="B1" s="314"/>
      <c r="C1" s="185" t="s">
        <v>103</v>
      </c>
      <c r="D1" s="186"/>
      <c r="E1" s="187"/>
      <c r="F1" s="186"/>
      <c r="G1" s="188" t="s">
        <v>74</v>
      </c>
      <c r="H1" s="189" t="s">
        <v>101</v>
      </c>
      <c r="I1" s="190"/>
    </row>
    <row r="2" spans="1:9" ht="13.5" thickBot="1" x14ac:dyDescent="0.25">
      <c r="A2" s="315" t="s">
        <v>75</v>
      </c>
      <c r="B2" s="316"/>
      <c r="D2" s="191" t="s">
        <v>453</v>
      </c>
      <c r="E2" s="193"/>
      <c r="F2" s="192"/>
      <c r="G2" s="317" t="s">
        <v>106</v>
      </c>
      <c r="H2" s="318"/>
      <c r="I2" s="319"/>
    </row>
    <row r="3" spans="1:9" ht="13.5" thickTop="1" x14ac:dyDescent="0.2">
      <c r="F3" s="126"/>
    </row>
    <row r="4" spans="1:9" ht="19.5" customHeight="1" x14ac:dyDescent="0.25">
      <c r="A4" s="194" t="s">
        <v>76</v>
      </c>
      <c r="B4" s="195"/>
      <c r="C4" s="195"/>
      <c r="D4" s="195"/>
      <c r="E4" s="196"/>
      <c r="F4" s="195"/>
      <c r="G4" s="195"/>
      <c r="H4" s="195"/>
      <c r="I4" s="195"/>
    </row>
    <row r="5" spans="1:9" ht="13.5" thickBot="1" x14ac:dyDescent="0.25"/>
    <row r="6" spans="1:9" s="126" customFormat="1" ht="13.5" thickBot="1" x14ac:dyDescent="0.25">
      <c r="A6" s="197"/>
      <c r="B6" s="198" t="s">
        <v>77</v>
      </c>
      <c r="C6" s="198"/>
      <c r="D6" s="199"/>
      <c r="E6" s="200" t="s">
        <v>24</v>
      </c>
      <c r="F6" s="201" t="s">
        <v>25</v>
      </c>
      <c r="G6" s="201" t="s">
        <v>26</v>
      </c>
      <c r="H6" s="201" t="s">
        <v>27</v>
      </c>
      <c r="I6" s="202" t="s">
        <v>28</v>
      </c>
    </row>
    <row r="7" spans="1:9" s="126" customFormat="1" x14ac:dyDescent="0.2">
      <c r="A7" s="290" t="str">
        <f>'SO 14 E5060117 Pol'!B7</f>
        <v>12</v>
      </c>
      <c r="B7" s="62" t="str">
        <f>'SO 14 E5060117 Pol'!C7</f>
        <v>Stromy</v>
      </c>
      <c r="D7" s="203"/>
      <c r="E7" s="291">
        <f>'SO 14 E5060117 Pol'!BA37</f>
        <v>0</v>
      </c>
      <c r="F7" s="292">
        <f>'SO 14 E5060117 Pol'!BB37</f>
        <v>0</v>
      </c>
      <c r="G7" s="292">
        <f>'SO 14 E5060117 Pol'!BC37</f>
        <v>0</v>
      </c>
      <c r="H7" s="292">
        <f>'SO 14 E5060117 Pol'!BD37</f>
        <v>0</v>
      </c>
      <c r="I7" s="293">
        <f>'SO 14 E5060117 Pol'!BE37</f>
        <v>0</v>
      </c>
    </row>
    <row r="8" spans="1:9" s="126" customFormat="1" x14ac:dyDescent="0.2">
      <c r="A8" s="290" t="str">
        <f>'SO 14 E5060117 Pol'!B38</f>
        <v>13</v>
      </c>
      <c r="B8" s="62" t="str">
        <f>'SO 14 E5060117 Pol'!C38</f>
        <v>Keře</v>
      </c>
      <c r="D8" s="203"/>
      <c r="E8" s="291">
        <f>'SO 14 E5060117 Pol'!BA64</f>
        <v>0</v>
      </c>
      <c r="F8" s="292">
        <f>'SO 14 E5060117 Pol'!BB64</f>
        <v>0</v>
      </c>
      <c r="G8" s="292">
        <f>'SO 14 E5060117 Pol'!BC64</f>
        <v>0</v>
      </c>
      <c r="H8" s="292">
        <f>'SO 14 E5060117 Pol'!BD64</f>
        <v>0</v>
      </c>
      <c r="I8" s="293">
        <f>'SO 14 E5060117 Pol'!BE64</f>
        <v>0</v>
      </c>
    </row>
    <row r="9" spans="1:9" s="126" customFormat="1" x14ac:dyDescent="0.2">
      <c r="A9" s="290" t="str">
        <f>'SO 14 E5060117 Pol'!B65</f>
        <v>14</v>
      </c>
      <c r="B9" s="62" t="str">
        <f>'SO 14 E5060117 Pol'!C65</f>
        <v>Pnoucí dřeviny</v>
      </c>
      <c r="D9" s="203"/>
      <c r="E9" s="291">
        <f>'SO 14 E5060117 Pol'!BA79</f>
        <v>0</v>
      </c>
      <c r="F9" s="292">
        <f>'SO 14 E5060117 Pol'!BB79</f>
        <v>0</v>
      </c>
      <c r="G9" s="292">
        <f>'SO 14 E5060117 Pol'!BC79</f>
        <v>0</v>
      </c>
      <c r="H9" s="292">
        <f>'SO 14 E5060117 Pol'!BD79</f>
        <v>0</v>
      </c>
      <c r="I9" s="293">
        <f>'SO 14 E5060117 Pol'!BE79</f>
        <v>0</v>
      </c>
    </row>
    <row r="10" spans="1:9" s="126" customFormat="1" x14ac:dyDescent="0.2">
      <c r="A10" s="290" t="str">
        <f>'SO 14 E5060117 Pol'!B80</f>
        <v>16</v>
      </c>
      <c r="B10" s="62" t="str">
        <f>'SO 14 E5060117 Pol'!C80</f>
        <v>Traviny</v>
      </c>
      <c r="D10" s="203"/>
      <c r="E10" s="291">
        <f>'SO 14 E5060117 Pol'!BA89</f>
        <v>0</v>
      </c>
      <c r="F10" s="292">
        <f>'SO 14 E5060117 Pol'!BB89</f>
        <v>0</v>
      </c>
      <c r="G10" s="292">
        <f>'SO 14 E5060117 Pol'!BC89</f>
        <v>0</v>
      </c>
      <c r="H10" s="292">
        <f>'SO 14 E5060117 Pol'!BD89</f>
        <v>0</v>
      </c>
      <c r="I10" s="293">
        <f>'SO 14 E5060117 Pol'!BE89</f>
        <v>0</v>
      </c>
    </row>
    <row r="11" spans="1:9" s="126" customFormat="1" x14ac:dyDescent="0.2">
      <c r="A11" s="290" t="str">
        <f>'SO 14 E5060117 Pol'!B90</f>
        <v>17</v>
      </c>
      <c r="B11" s="62" t="str">
        <f>'SO 14 E5060117 Pol'!C90</f>
        <v>Výsadba trvalek a cibulovin do trávníku</v>
      </c>
      <c r="D11" s="203"/>
      <c r="E11" s="291">
        <f>'SO 14 E5060117 Pol'!BA101</f>
        <v>0</v>
      </c>
      <c r="F11" s="292">
        <f>'SO 14 E5060117 Pol'!BB101</f>
        <v>0</v>
      </c>
      <c r="G11" s="292">
        <f>'SO 14 E5060117 Pol'!BC101</f>
        <v>0</v>
      </c>
      <c r="H11" s="292">
        <f>'SO 14 E5060117 Pol'!BD101</f>
        <v>0</v>
      </c>
      <c r="I11" s="293">
        <f>'SO 14 E5060117 Pol'!BE101</f>
        <v>0</v>
      </c>
    </row>
    <row r="12" spans="1:9" s="126" customFormat="1" x14ac:dyDescent="0.2">
      <c r="A12" s="290" t="str">
        <f>'SO 14 E5060117 Pol'!B102</f>
        <v>18</v>
      </c>
      <c r="B12" s="62" t="str">
        <f>'SO 14 E5060117 Pol'!C102</f>
        <v>Trávník</v>
      </c>
      <c r="D12" s="203"/>
      <c r="E12" s="291">
        <f>'SO 14 E5060117 Pol'!BA120</f>
        <v>0</v>
      </c>
      <c r="F12" s="292">
        <f>'SO 14 E5060117 Pol'!BB120</f>
        <v>0</v>
      </c>
      <c r="G12" s="292">
        <f>'SO 14 E5060117 Pol'!BC120</f>
        <v>0</v>
      </c>
      <c r="H12" s="292">
        <f>'SO 14 E5060117 Pol'!BD120</f>
        <v>0</v>
      </c>
      <c r="I12" s="293">
        <f>'SO 14 E5060117 Pol'!BE120</f>
        <v>0</v>
      </c>
    </row>
    <row r="13" spans="1:9" s="126" customFormat="1" x14ac:dyDescent="0.2">
      <c r="A13" s="290" t="str">
        <f>'SO 14 E5060117 Pol'!B121</f>
        <v>95</v>
      </c>
      <c r="B13" s="62" t="str">
        <f>'SO 14 E5060117 Pol'!C121</f>
        <v>Dokončovací a úklidové práce</v>
      </c>
      <c r="D13" s="203"/>
      <c r="E13" s="291">
        <f>'SO 14 E5060117 Pol'!BA123</f>
        <v>0</v>
      </c>
      <c r="F13" s="292">
        <f>'SO 14 E5060117 Pol'!BB123</f>
        <v>0</v>
      </c>
      <c r="G13" s="292">
        <f>'SO 14 E5060117 Pol'!BC123</f>
        <v>0</v>
      </c>
      <c r="H13" s="292">
        <f>'SO 14 E5060117 Pol'!BD123</f>
        <v>0</v>
      </c>
      <c r="I13" s="293">
        <f>'SO 14 E5060117 Pol'!BE123</f>
        <v>0</v>
      </c>
    </row>
    <row r="14" spans="1:9" s="126" customFormat="1" x14ac:dyDescent="0.2">
      <c r="A14" s="290" t="str">
        <f>'SO 14 E5060117 Pol'!B124</f>
        <v>96</v>
      </c>
      <c r="B14" s="62" t="str">
        <f>'SO 14 E5060117 Pol'!C124</f>
        <v>Likvidace odpadu</v>
      </c>
      <c r="D14" s="203"/>
      <c r="E14" s="291">
        <f>'SO 14 E5060117 Pol'!BA126</f>
        <v>0</v>
      </c>
      <c r="F14" s="292">
        <f>'SO 14 E5060117 Pol'!BB126</f>
        <v>0</v>
      </c>
      <c r="G14" s="292">
        <f>'SO 14 E5060117 Pol'!BC126</f>
        <v>0</v>
      </c>
      <c r="H14" s="292">
        <f>'SO 14 E5060117 Pol'!BD126</f>
        <v>0</v>
      </c>
      <c r="I14" s="293">
        <f>'SO 14 E5060117 Pol'!BE126</f>
        <v>0</v>
      </c>
    </row>
    <row r="15" spans="1:9" s="126" customFormat="1" ht="13.5" thickBot="1" x14ac:dyDescent="0.25">
      <c r="A15" s="290" t="str">
        <f>'SO 14 E5060117 Pol'!B127</f>
        <v>99</v>
      </c>
      <c r="B15" s="62" t="str">
        <f>'SO 14 E5060117 Pol'!C127</f>
        <v>Staveništní přesun hmot</v>
      </c>
      <c r="D15" s="203"/>
      <c r="E15" s="291">
        <f>'SO 14 E5060117 Pol'!BA129</f>
        <v>0</v>
      </c>
      <c r="F15" s="292">
        <f>'SO 14 E5060117 Pol'!BB129</f>
        <v>0</v>
      </c>
      <c r="G15" s="292">
        <f>'SO 14 E5060117 Pol'!BC129</f>
        <v>0</v>
      </c>
      <c r="H15" s="292">
        <f>'SO 14 E5060117 Pol'!BD129</f>
        <v>0</v>
      </c>
      <c r="I15" s="293">
        <f>'SO 14 E5060117 Pol'!BE129</f>
        <v>0</v>
      </c>
    </row>
    <row r="16" spans="1:9" s="14" customFormat="1" ht="13.5" thickBot="1" x14ac:dyDescent="0.25">
      <c r="A16" s="204"/>
      <c r="B16" s="205" t="s">
        <v>78</v>
      </c>
      <c r="C16" s="205"/>
      <c r="D16" s="206"/>
      <c r="E16" s="207">
        <f>SUM(E7:E15)</f>
        <v>0</v>
      </c>
      <c r="F16" s="208">
        <f>SUM(F7:F15)</f>
        <v>0</v>
      </c>
      <c r="G16" s="208">
        <f>SUM(G7:G15)</f>
        <v>0</v>
      </c>
      <c r="H16" s="208">
        <f>SUM(H7:H15)</f>
        <v>0</v>
      </c>
      <c r="I16" s="209">
        <f>SUM(I7:I15)</f>
        <v>0</v>
      </c>
    </row>
    <row r="17" spans="1:57" x14ac:dyDescent="0.2">
      <c r="A17" s="126"/>
      <c r="B17" s="126"/>
      <c r="C17" s="126"/>
      <c r="D17" s="126"/>
      <c r="E17" s="126"/>
      <c r="F17" s="126"/>
      <c r="G17" s="126"/>
      <c r="H17" s="126"/>
      <c r="I17" s="126"/>
    </row>
    <row r="18" spans="1:57" ht="19.5" customHeight="1" x14ac:dyDescent="0.25">
      <c r="A18" s="195" t="s">
        <v>79</v>
      </c>
      <c r="B18" s="195"/>
      <c r="C18" s="195"/>
      <c r="D18" s="195"/>
      <c r="E18" s="195"/>
      <c r="F18" s="195"/>
      <c r="G18" s="210"/>
      <c r="H18" s="195"/>
      <c r="I18" s="195"/>
      <c r="BA18" s="132"/>
      <c r="BB18" s="132"/>
      <c r="BC18" s="132"/>
      <c r="BD18" s="132"/>
      <c r="BE18" s="132"/>
    </row>
    <row r="19" spans="1:57" ht="13.5" thickBot="1" x14ac:dyDescent="0.25"/>
    <row r="20" spans="1:57" x14ac:dyDescent="0.2">
      <c r="A20" s="161" t="s">
        <v>80</v>
      </c>
      <c r="B20" s="162"/>
      <c r="C20" s="162"/>
      <c r="D20" s="211"/>
      <c r="E20" s="212" t="s">
        <v>81</v>
      </c>
      <c r="F20" s="213" t="s">
        <v>12</v>
      </c>
      <c r="G20" s="214" t="s">
        <v>82</v>
      </c>
      <c r="H20" s="215"/>
      <c r="I20" s="216" t="s">
        <v>81</v>
      </c>
    </row>
    <row r="21" spans="1:57" x14ac:dyDescent="0.2">
      <c r="A21" s="155" t="s">
        <v>308</v>
      </c>
      <c r="B21" s="146"/>
      <c r="C21" s="146"/>
      <c r="D21" s="217"/>
      <c r="E21" s="218"/>
      <c r="F21" s="219"/>
      <c r="G21" s="220">
        <v>0</v>
      </c>
      <c r="H21" s="221"/>
      <c r="I21" s="222">
        <f>E21+F21*G21/100</f>
        <v>0</v>
      </c>
      <c r="BA21" s="1">
        <v>0</v>
      </c>
    </row>
    <row r="22" spans="1:57" x14ac:dyDescent="0.2">
      <c r="A22" s="155" t="s">
        <v>309</v>
      </c>
      <c r="B22" s="146"/>
      <c r="C22" s="146"/>
      <c r="D22" s="217"/>
      <c r="E22" s="218"/>
      <c r="F22" s="219"/>
      <c r="G22" s="220">
        <v>0</v>
      </c>
      <c r="H22" s="221"/>
      <c r="I22" s="222">
        <f>E22+F22*G22/100</f>
        <v>0</v>
      </c>
      <c r="BA22" s="1">
        <v>0</v>
      </c>
    </row>
    <row r="23" spans="1:57" x14ac:dyDescent="0.2">
      <c r="A23" s="155" t="s">
        <v>310</v>
      </c>
      <c r="B23" s="146"/>
      <c r="C23" s="146"/>
      <c r="D23" s="217"/>
      <c r="E23" s="218"/>
      <c r="F23" s="219"/>
      <c r="G23" s="220">
        <v>0</v>
      </c>
      <c r="H23" s="221"/>
      <c r="I23" s="222">
        <f>E23+F23*G23/100</f>
        <v>0</v>
      </c>
      <c r="BA23" s="1">
        <v>0</v>
      </c>
    </row>
    <row r="24" spans="1:57" x14ac:dyDescent="0.2">
      <c r="A24" s="155" t="s">
        <v>311</v>
      </c>
      <c r="B24" s="146"/>
      <c r="C24" s="146"/>
      <c r="D24" s="217"/>
      <c r="E24" s="218"/>
      <c r="F24" s="219"/>
      <c r="G24" s="220">
        <v>0</v>
      </c>
      <c r="H24" s="221"/>
      <c r="I24" s="222">
        <f>E24+F24*G24/100</f>
        <v>0</v>
      </c>
      <c r="BA24" s="1">
        <v>0</v>
      </c>
    </row>
    <row r="25" spans="1:57" ht="13.5" thickBot="1" x14ac:dyDescent="0.25">
      <c r="A25" s="223"/>
      <c r="B25" s="224" t="s">
        <v>83</v>
      </c>
      <c r="C25" s="225"/>
      <c r="D25" s="226"/>
      <c r="E25" s="227"/>
      <c r="F25" s="228"/>
      <c r="G25" s="228"/>
      <c r="H25" s="320">
        <f>SUM(I21:I24)</f>
        <v>0</v>
      </c>
      <c r="I25" s="321"/>
    </row>
    <row r="27" spans="1:57" x14ac:dyDescent="0.2">
      <c r="B27" s="14"/>
      <c r="F27" s="229"/>
      <c r="G27" s="230"/>
      <c r="H27" s="230"/>
      <c r="I27" s="46"/>
    </row>
    <row r="28" spans="1:57" x14ac:dyDescent="0.2">
      <c r="F28" s="229"/>
      <c r="G28" s="230"/>
      <c r="H28" s="230"/>
      <c r="I28" s="46"/>
    </row>
    <row r="29" spans="1:57" x14ac:dyDescent="0.2">
      <c r="F29" s="229"/>
      <c r="G29" s="230"/>
      <c r="H29" s="230"/>
      <c r="I29" s="46"/>
    </row>
    <row r="30" spans="1:57" x14ac:dyDescent="0.2">
      <c r="F30" s="229"/>
      <c r="G30" s="230"/>
      <c r="H30" s="230"/>
      <c r="I30" s="46"/>
    </row>
    <row r="31" spans="1:57" x14ac:dyDescent="0.2">
      <c r="F31" s="229"/>
      <c r="G31" s="230"/>
      <c r="H31" s="230"/>
      <c r="I31" s="46"/>
    </row>
    <row r="32" spans="1:57" x14ac:dyDescent="0.2">
      <c r="F32" s="229"/>
      <c r="G32" s="230"/>
      <c r="H32" s="230"/>
      <c r="I32" s="46"/>
    </row>
    <row r="33" spans="6:9" x14ac:dyDescent="0.2">
      <c r="F33" s="229"/>
      <c r="G33" s="230"/>
      <c r="H33" s="230"/>
      <c r="I33" s="46"/>
    </row>
    <row r="34" spans="6:9" x14ac:dyDescent="0.2">
      <c r="F34" s="229"/>
      <c r="G34" s="230"/>
      <c r="H34" s="230"/>
      <c r="I34" s="46"/>
    </row>
    <row r="35" spans="6:9" x14ac:dyDescent="0.2">
      <c r="F35" s="229"/>
      <c r="G35" s="230"/>
      <c r="H35" s="230"/>
      <c r="I35" s="46"/>
    </row>
    <row r="36" spans="6:9" x14ac:dyDescent="0.2">
      <c r="F36" s="229"/>
      <c r="G36" s="230"/>
      <c r="H36" s="230"/>
      <c r="I36" s="46"/>
    </row>
    <row r="37" spans="6:9" x14ac:dyDescent="0.2">
      <c r="F37" s="229"/>
      <c r="G37" s="230"/>
      <c r="H37" s="230"/>
      <c r="I37" s="46"/>
    </row>
    <row r="38" spans="6:9" x14ac:dyDescent="0.2">
      <c r="F38" s="229"/>
      <c r="G38" s="230"/>
      <c r="H38" s="230"/>
      <c r="I38" s="46"/>
    </row>
    <row r="39" spans="6:9" x14ac:dyDescent="0.2">
      <c r="F39" s="229"/>
      <c r="G39" s="230"/>
      <c r="H39" s="230"/>
      <c r="I39" s="46"/>
    </row>
    <row r="40" spans="6:9" x14ac:dyDescent="0.2">
      <c r="F40" s="229"/>
      <c r="G40" s="230"/>
      <c r="H40" s="230"/>
      <c r="I40" s="46"/>
    </row>
    <row r="41" spans="6:9" x14ac:dyDescent="0.2">
      <c r="F41" s="229"/>
      <c r="G41" s="230"/>
      <c r="H41" s="230"/>
      <c r="I41" s="46"/>
    </row>
    <row r="42" spans="6:9" x14ac:dyDescent="0.2">
      <c r="F42" s="229"/>
      <c r="G42" s="230"/>
      <c r="H42" s="230"/>
      <c r="I42" s="46"/>
    </row>
    <row r="43" spans="6:9" x14ac:dyDescent="0.2">
      <c r="F43" s="229"/>
      <c r="G43" s="230"/>
      <c r="H43" s="230"/>
      <c r="I43" s="46"/>
    </row>
    <row r="44" spans="6:9" x14ac:dyDescent="0.2">
      <c r="F44" s="229"/>
      <c r="G44" s="230"/>
      <c r="H44" s="230"/>
      <c r="I44" s="46"/>
    </row>
    <row r="45" spans="6:9" x14ac:dyDescent="0.2">
      <c r="F45" s="229"/>
      <c r="G45" s="230"/>
      <c r="H45" s="230"/>
      <c r="I45" s="46"/>
    </row>
    <row r="46" spans="6:9" x14ac:dyDescent="0.2">
      <c r="F46" s="229"/>
      <c r="G46" s="230"/>
      <c r="H46" s="230"/>
      <c r="I46" s="46"/>
    </row>
    <row r="47" spans="6:9" x14ac:dyDescent="0.2">
      <c r="F47" s="229"/>
      <c r="G47" s="230"/>
      <c r="H47" s="230"/>
      <c r="I47" s="46"/>
    </row>
    <row r="48" spans="6:9" x14ac:dyDescent="0.2">
      <c r="F48" s="229"/>
      <c r="G48" s="230"/>
      <c r="H48" s="230"/>
      <c r="I48" s="46"/>
    </row>
    <row r="49" spans="6:9" x14ac:dyDescent="0.2">
      <c r="F49" s="229"/>
      <c r="G49" s="230"/>
      <c r="H49" s="230"/>
      <c r="I49" s="46"/>
    </row>
    <row r="50" spans="6:9" x14ac:dyDescent="0.2">
      <c r="F50" s="229"/>
      <c r="G50" s="230"/>
      <c r="H50" s="230"/>
      <c r="I50" s="46"/>
    </row>
    <row r="51" spans="6:9" x14ac:dyDescent="0.2">
      <c r="F51" s="229"/>
      <c r="G51" s="230"/>
      <c r="H51" s="230"/>
      <c r="I51" s="46"/>
    </row>
    <row r="52" spans="6:9" x14ac:dyDescent="0.2">
      <c r="F52" s="229"/>
      <c r="G52" s="230"/>
      <c r="H52" s="230"/>
      <c r="I52" s="46"/>
    </row>
    <row r="53" spans="6:9" x14ac:dyDescent="0.2">
      <c r="F53" s="229"/>
      <c r="G53" s="230"/>
      <c r="H53" s="230"/>
      <c r="I53" s="46"/>
    </row>
    <row r="54" spans="6:9" x14ac:dyDescent="0.2">
      <c r="F54" s="229"/>
      <c r="G54" s="230"/>
      <c r="H54" s="230"/>
      <c r="I54" s="46"/>
    </row>
    <row r="55" spans="6:9" x14ac:dyDescent="0.2">
      <c r="F55" s="229"/>
      <c r="G55" s="230"/>
      <c r="H55" s="230"/>
      <c r="I55" s="46"/>
    </row>
    <row r="56" spans="6:9" x14ac:dyDescent="0.2">
      <c r="F56" s="229"/>
      <c r="G56" s="230"/>
      <c r="H56" s="230"/>
      <c r="I56" s="46"/>
    </row>
    <row r="57" spans="6:9" x14ac:dyDescent="0.2">
      <c r="F57" s="229"/>
      <c r="G57" s="230"/>
      <c r="H57" s="230"/>
      <c r="I57" s="46"/>
    </row>
    <row r="58" spans="6:9" x14ac:dyDescent="0.2">
      <c r="F58" s="229"/>
      <c r="G58" s="230"/>
      <c r="H58" s="230"/>
      <c r="I58" s="46"/>
    </row>
    <row r="59" spans="6:9" x14ac:dyDescent="0.2">
      <c r="F59" s="229"/>
      <c r="G59" s="230"/>
      <c r="H59" s="230"/>
      <c r="I59" s="46"/>
    </row>
    <row r="60" spans="6:9" x14ac:dyDescent="0.2">
      <c r="F60" s="229"/>
      <c r="G60" s="230"/>
      <c r="H60" s="230"/>
      <c r="I60" s="46"/>
    </row>
    <row r="61" spans="6:9" x14ac:dyDescent="0.2">
      <c r="F61" s="229"/>
      <c r="G61" s="230"/>
      <c r="H61" s="230"/>
      <c r="I61" s="46"/>
    </row>
    <row r="62" spans="6:9" x14ac:dyDescent="0.2">
      <c r="F62" s="229"/>
      <c r="G62" s="230"/>
      <c r="H62" s="230"/>
      <c r="I62" s="46"/>
    </row>
    <row r="63" spans="6:9" x14ac:dyDescent="0.2">
      <c r="F63" s="229"/>
      <c r="G63" s="230"/>
      <c r="H63" s="230"/>
      <c r="I63" s="46"/>
    </row>
    <row r="64" spans="6:9" x14ac:dyDescent="0.2">
      <c r="F64" s="229"/>
      <c r="G64" s="230"/>
      <c r="H64" s="230"/>
      <c r="I64" s="46"/>
    </row>
    <row r="65" spans="6:9" x14ac:dyDescent="0.2">
      <c r="F65" s="229"/>
      <c r="G65" s="230"/>
      <c r="H65" s="230"/>
      <c r="I65" s="46"/>
    </row>
    <row r="66" spans="6:9" x14ac:dyDescent="0.2">
      <c r="F66" s="229"/>
      <c r="G66" s="230"/>
      <c r="H66" s="230"/>
      <c r="I66" s="46"/>
    </row>
    <row r="67" spans="6:9" x14ac:dyDescent="0.2">
      <c r="F67" s="229"/>
      <c r="G67" s="230"/>
      <c r="H67" s="230"/>
      <c r="I67" s="46"/>
    </row>
    <row r="68" spans="6:9" x14ac:dyDescent="0.2">
      <c r="F68" s="229"/>
      <c r="G68" s="230"/>
      <c r="H68" s="230"/>
      <c r="I68" s="46"/>
    </row>
    <row r="69" spans="6:9" x14ac:dyDescent="0.2">
      <c r="F69" s="229"/>
      <c r="G69" s="230"/>
      <c r="H69" s="230"/>
      <c r="I69" s="46"/>
    </row>
    <row r="70" spans="6:9" x14ac:dyDescent="0.2">
      <c r="F70" s="229"/>
      <c r="G70" s="230"/>
      <c r="H70" s="230"/>
      <c r="I70" s="46"/>
    </row>
    <row r="71" spans="6:9" x14ac:dyDescent="0.2">
      <c r="F71" s="229"/>
      <c r="G71" s="230"/>
      <c r="H71" s="230"/>
      <c r="I71" s="46"/>
    </row>
    <row r="72" spans="6:9" x14ac:dyDescent="0.2">
      <c r="F72" s="229"/>
      <c r="G72" s="230"/>
      <c r="H72" s="230"/>
      <c r="I72" s="46"/>
    </row>
    <row r="73" spans="6:9" x14ac:dyDescent="0.2">
      <c r="F73" s="229"/>
      <c r="G73" s="230"/>
      <c r="H73" s="230"/>
      <c r="I73" s="46"/>
    </row>
    <row r="74" spans="6:9" x14ac:dyDescent="0.2">
      <c r="F74" s="229"/>
      <c r="G74" s="230"/>
      <c r="H74" s="230"/>
      <c r="I74" s="46"/>
    </row>
    <row r="75" spans="6:9" x14ac:dyDescent="0.2">
      <c r="F75" s="229"/>
      <c r="G75" s="230"/>
      <c r="H75" s="230"/>
      <c r="I75" s="46"/>
    </row>
    <row r="76" spans="6:9" x14ac:dyDescent="0.2">
      <c r="F76" s="229"/>
      <c r="G76" s="230"/>
      <c r="H76" s="230"/>
      <c r="I76" s="46"/>
    </row>
  </sheetData>
  <mergeCells count="4">
    <mergeCell ref="A1:B1"/>
    <mergeCell ref="A2:B2"/>
    <mergeCell ref="G2:I2"/>
    <mergeCell ref="H25:I25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CB202"/>
  <sheetViews>
    <sheetView showGridLines="0" showZeros="0" topLeftCell="A102" zoomScaleNormal="100" zoomScaleSheetLayoutView="100" workbookViewId="0">
      <selection activeCell="L6" sqref="L6"/>
    </sheetView>
  </sheetViews>
  <sheetFormatPr defaultRowHeight="12.75" x14ac:dyDescent="0.2"/>
  <cols>
    <col min="1" max="1" width="4.42578125" style="231" customWidth="1"/>
    <col min="2" max="2" width="11.5703125" style="231" customWidth="1"/>
    <col min="3" max="3" width="40.42578125" style="231" customWidth="1"/>
    <col min="4" max="4" width="5.5703125" style="231" customWidth="1"/>
    <col min="5" max="5" width="8.5703125" style="239" customWidth="1"/>
    <col min="6" max="6" width="9.85546875" style="231" customWidth="1"/>
    <col min="7" max="7" width="13.85546875" style="231" customWidth="1"/>
    <col min="8" max="8" width="11.7109375" style="231" hidden="1" customWidth="1"/>
    <col min="9" max="9" width="11.5703125" style="231" hidden="1" customWidth="1"/>
    <col min="10" max="10" width="11" style="231" hidden="1" customWidth="1"/>
    <col min="11" max="11" width="10.42578125" style="231" hidden="1" customWidth="1"/>
    <col min="12" max="12" width="75.42578125" style="231" customWidth="1"/>
    <col min="13" max="13" width="45.28515625" style="231" customWidth="1"/>
    <col min="14" max="16384" width="9.140625" style="231"/>
  </cols>
  <sheetData>
    <row r="1" spans="1:80" ht="15.75" x14ac:dyDescent="0.25">
      <c r="A1" s="324" t="s">
        <v>100</v>
      </c>
      <c r="B1" s="324"/>
      <c r="C1" s="324"/>
      <c r="D1" s="324"/>
      <c r="E1" s="324"/>
      <c r="F1" s="324"/>
      <c r="G1" s="324"/>
    </row>
    <row r="2" spans="1:80" ht="14.25" customHeight="1" thickBot="1" x14ac:dyDescent="0.25">
      <c r="B2" s="232"/>
      <c r="C2" s="233"/>
      <c r="D2" s="233"/>
      <c r="E2" s="234"/>
      <c r="F2" s="233"/>
      <c r="G2" s="233"/>
    </row>
    <row r="3" spans="1:80" ht="13.5" thickTop="1" x14ac:dyDescent="0.2">
      <c r="A3" s="313" t="s">
        <v>2</v>
      </c>
      <c r="B3" s="314"/>
      <c r="C3" s="185" t="s">
        <v>103</v>
      </c>
      <c r="D3" s="186"/>
      <c r="E3" s="235" t="s">
        <v>84</v>
      </c>
      <c r="F3" s="236" t="str">
        <f>'SO 14 E5060117 Rek'!H1</f>
        <v>E5060/11/7</v>
      </c>
      <c r="G3" s="237"/>
    </row>
    <row r="4" spans="1:80" ht="13.5" thickBot="1" x14ac:dyDescent="0.25">
      <c r="A4" s="325" t="s">
        <v>75</v>
      </c>
      <c r="B4" s="316"/>
      <c r="C4" s="191" t="s">
        <v>454</v>
      </c>
      <c r="D4" s="192"/>
      <c r="E4" s="326" t="str">
        <f>'SO 14 E5060117 Rek'!G2</f>
        <v>SO 14,sadové úpravy</v>
      </c>
      <c r="F4" s="327"/>
      <c r="G4" s="328"/>
    </row>
    <row r="5" spans="1:80" ht="13.5" thickTop="1" x14ac:dyDescent="0.2">
      <c r="A5" s="238"/>
      <c r="G5" s="240"/>
    </row>
    <row r="6" spans="1:80" ht="27" customHeight="1" x14ac:dyDescent="0.2">
      <c r="A6" s="241" t="s">
        <v>85</v>
      </c>
      <c r="B6" s="242" t="s">
        <v>86</v>
      </c>
      <c r="C6" s="242" t="s">
        <v>87</v>
      </c>
      <c r="D6" s="242" t="s">
        <v>88</v>
      </c>
      <c r="E6" s="243" t="s">
        <v>89</v>
      </c>
      <c r="F6" s="242" t="s">
        <v>90</v>
      </c>
      <c r="G6" s="244" t="s">
        <v>91</v>
      </c>
      <c r="H6" s="245" t="s">
        <v>92</v>
      </c>
      <c r="I6" s="245" t="s">
        <v>93</v>
      </c>
      <c r="J6" s="245" t="s">
        <v>94</v>
      </c>
      <c r="K6" s="245" t="s">
        <v>95</v>
      </c>
    </row>
    <row r="7" spans="1:80" x14ac:dyDescent="0.2">
      <c r="A7" s="246" t="s">
        <v>96</v>
      </c>
      <c r="B7" s="247" t="s">
        <v>107</v>
      </c>
      <c r="C7" s="248" t="s">
        <v>108</v>
      </c>
      <c r="D7" s="249"/>
      <c r="E7" s="250"/>
      <c r="F7" s="250"/>
      <c r="G7" s="251"/>
      <c r="H7" s="252"/>
      <c r="I7" s="253"/>
      <c r="J7" s="254"/>
      <c r="K7" s="255"/>
      <c r="O7" s="256">
        <v>1</v>
      </c>
    </row>
    <row r="8" spans="1:80" x14ac:dyDescent="0.2">
      <c r="A8" s="257">
        <v>1</v>
      </c>
      <c r="B8" s="258" t="s">
        <v>110</v>
      </c>
      <c r="C8" s="259" t="s">
        <v>111</v>
      </c>
      <c r="D8" s="260" t="s">
        <v>112</v>
      </c>
      <c r="E8" s="261">
        <v>16</v>
      </c>
      <c r="F8" s="261">
        <v>0</v>
      </c>
      <c r="G8" s="262">
        <f t="shared" ref="G8:G13" si="0">E8*F8</f>
        <v>0</v>
      </c>
      <c r="H8" s="263">
        <v>0</v>
      </c>
      <c r="I8" s="264">
        <f t="shared" ref="I8:I13" si="1">E8*H8</f>
        <v>0</v>
      </c>
      <c r="J8" s="263">
        <v>0</v>
      </c>
      <c r="K8" s="264">
        <f t="shared" ref="K8:K13" si="2">E8*J8</f>
        <v>0</v>
      </c>
      <c r="O8" s="256">
        <v>2</v>
      </c>
      <c r="AA8" s="231">
        <v>1</v>
      </c>
      <c r="AB8" s="231">
        <v>1</v>
      </c>
      <c r="AC8" s="231">
        <v>1</v>
      </c>
      <c r="AZ8" s="231">
        <v>1</v>
      </c>
      <c r="BA8" s="231">
        <f t="shared" ref="BA8:BA13" si="3">IF(AZ8=1,G8,0)</f>
        <v>0</v>
      </c>
      <c r="BB8" s="231">
        <f t="shared" ref="BB8:BB13" si="4">IF(AZ8=2,G8,0)</f>
        <v>0</v>
      </c>
      <c r="BC8" s="231">
        <f t="shared" ref="BC8:BC13" si="5">IF(AZ8=3,G8,0)</f>
        <v>0</v>
      </c>
      <c r="BD8" s="231">
        <f t="shared" ref="BD8:BD13" si="6">IF(AZ8=4,G8,0)</f>
        <v>0</v>
      </c>
      <c r="BE8" s="231">
        <f t="shared" ref="BE8:BE13" si="7">IF(AZ8=5,G8,0)</f>
        <v>0</v>
      </c>
      <c r="CA8" s="256">
        <v>1</v>
      </c>
      <c r="CB8" s="256">
        <v>1</v>
      </c>
    </row>
    <row r="9" spans="1:80" ht="22.5" x14ac:dyDescent="0.2">
      <c r="A9" s="257">
        <v>2</v>
      </c>
      <c r="B9" s="258" t="s">
        <v>113</v>
      </c>
      <c r="C9" s="259" t="s">
        <v>114</v>
      </c>
      <c r="D9" s="260" t="s">
        <v>112</v>
      </c>
      <c r="E9" s="261">
        <v>16</v>
      </c>
      <c r="F9" s="261">
        <v>0</v>
      </c>
      <c r="G9" s="262">
        <f t="shared" si="0"/>
        <v>0</v>
      </c>
      <c r="H9" s="263">
        <v>0</v>
      </c>
      <c r="I9" s="264">
        <f t="shared" si="1"/>
        <v>0</v>
      </c>
      <c r="J9" s="263">
        <v>0</v>
      </c>
      <c r="K9" s="264">
        <f t="shared" si="2"/>
        <v>0</v>
      </c>
      <c r="O9" s="256">
        <v>2</v>
      </c>
      <c r="AA9" s="231">
        <v>1</v>
      </c>
      <c r="AB9" s="231">
        <v>1</v>
      </c>
      <c r="AC9" s="231">
        <v>1</v>
      </c>
      <c r="AZ9" s="231">
        <v>1</v>
      </c>
      <c r="BA9" s="231">
        <f t="shared" si="3"/>
        <v>0</v>
      </c>
      <c r="BB9" s="231">
        <f t="shared" si="4"/>
        <v>0</v>
      </c>
      <c r="BC9" s="231">
        <f t="shared" si="5"/>
        <v>0</v>
      </c>
      <c r="BD9" s="231">
        <f t="shared" si="6"/>
        <v>0</v>
      </c>
      <c r="BE9" s="231">
        <f t="shared" si="7"/>
        <v>0</v>
      </c>
      <c r="CA9" s="256">
        <v>1</v>
      </c>
      <c r="CB9" s="256">
        <v>1</v>
      </c>
    </row>
    <row r="10" spans="1:80" x14ac:dyDescent="0.2">
      <c r="A10" s="257">
        <v>3</v>
      </c>
      <c r="B10" s="258" t="s">
        <v>115</v>
      </c>
      <c r="C10" s="259" t="s">
        <v>116</v>
      </c>
      <c r="D10" s="260" t="s">
        <v>112</v>
      </c>
      <c r="E10" s="261">
        <v>16</v>
      </c>
      <c r="F10" s="261">
        <v>0</v>
      </c>
      <c r="G10" s="262">
        <f t="shared" si="0"/>
        <v>0</v>
      </c>
      <c r="H10" s="263">
        <v>5.5999999999999995E-4</v>
      </c>
      <c r="I10" s="264">
        <f t="shared" si="1"/>
        <v>8.9599999999999992E-3</v>
      </c>
      <c r="J10" s="263">
        <v>0</v>
      </c>
      <c r="K10" s="264">
        <f t="shared" si="2"/>
        <v>0</v>
      </c>
      <c r="O10" s="256">
        <v>2</v>
      </c>
      <c r="AA10" s="231">
        <v>1</v>
      </c>
      <c r="AB10" s="231">
        <v>1</v>
      </c>
      <c r="AC10" s="231">
        <v>1</v>
      </c>
      <c r="AZ10" s="231">
        <v>1</v>
      </c>
      <c r="BA10" s="231">
        <f t="shared" si="3"/>
        <v>0</v>
      </c>
      <c r="BB10" s="231">
        <f t="shared" si="4"/>
        <v>0</v>
      </c>
      <c r="BC10" s="231">
        <f t="shared" si="5"/>
        <v>0</v>
      </c>
      <c r="BD10" s="231">
        <f t="shared" si="6"/>
        <v>0</v>
      </c>
      <c r="BE10" s="231">
        <f t="shared" si="7"/>
        <v>0</v>
      </c>
      <c r="CA10" s="256">
        <v>1</v>
      </c>
      <c r="CB10" s="256">
        <v>1</v>
      </c>
    </row>
    <row r="11" spans="1:80" ht="22.5" x14ac:dyDescent="0.2">
      <c r="A11" s="257">
        <v>4</v>
      </c>
      <c r="B11" s="258" t="s">
        <v>117</v>
      </c>
      <c r="C11" s="259" t="s">
        <v>118</v>
      </c>
      <c r="D11" s="260" t="s">
        <v>112</v>
      </c>
      <c r="E11" s="261">
        <v>16</v>
      </c>
      <c r="F11" s="261">
        <v>0</v>
      </c>
      <c r="G11" s="262">
        <f t="shared" si="0"/>
        <v>0</v>
      </c>
      <c r="H11" s="263">
        <v>0</v>
      </c>
      <c r="I11" s="264">
        <f t="shared" si="1"/>
        <v>0</v>
      </c>
      <c r="J11" s="263">
        <v>0</v>
      </c>
      <c r="K11" s="264">
        <f t="shared" si="2"/>
        <v>0</v>
      </c>
      <c r="O11" s="256">
        <v>2</v>
      </c>
      <c r="AA11" s="231">
        <v>1</v>
      </c>
      <c r="AB11" s="231">
        <v>1</v>
      </c>
      <c r="AC11" s="231">
        <v>1</v>
      </c>
      <c r="AZ11" s="231">
        <v>1</v>
      </c>
      <c r="BA11" s="231">
        <f t="shared" si="3"/>
        <v>0</v>
      </c>
      <c r="BB11" s="231">
        <f t="shared" si="4"/>
        <v>0</v>
      </c>
      <c r="BC11" s="231">
        <f t="shared" si="5"/>
        <v>0</v>
      </c>
      <c r="BD11" s="231">
        <f t="shared" si="6"/>
        <v>0</v>
      </c>
      <c r="BE11" s="231">
        <f t="shared" si="7"/>
        <v>0</v>
      </c>
      <c r="CA11" s="256">
        <v>1</v>
      </c>
      <c r="CB11" s="256">
        <v>1</v>
      </c>
    </row>
    <row r="12" spans="1:80" x14ac:dyDescent="0.2">
      <c r="A12" s="257">
        <v>5</v>
      </c>
      <c r="B12" s="258" t="s">
        <v>119</v>
      </c>
      <c r="C12" s="259" t="s">
        <v>120</v>
      </c>
      <c r="D12" s="260" t="s">
        <v>112</v>
      </c>
      <c r="E12" s="261">
        <v>12</v>
      </c>
      <c r="F12" s="261">
        <v>0</v>
      </c>
      <c r="G12" s="262">
        <f t="shared" si="0"/>
        <v>0</v>
      </c>
      <c r="H12" s="263">
        <v>0</v>
      </c>
      <c r="I12" s="264">
        <f t="shared" si="1"/>
        <v>0</v>
      </c>
      <c r="J12" s="263">
        <v>0</v>
      </c>
      <c r="K12" s="264">
        <f t="shared" si="2"/>
        <v>0</v>
      </c>
      <c r="O12" s="256">
        <v>2</v>
      </c>
      <c r="AA12" s="231">
        <v>1</v>
      </c>
      <c r="AB12" s="231">
        <v>1</v>
      </c>
      <c r="AC12" s="231">
        <v>1</v>
      </c>
      <c r="AZ12" s="231">
        <v>1</v>
      </c>
      <c r="BA12" s="231">
        <f t="shared" si="3"/>
        <v>0</v>
      </c>
      <c r="BB12" s="231">
        <f t="shared" si="4"/>
        <v>0</v>
      </c>
      <c r="BC12" s="231">
        <f t="shared" si="5"/>
        <v>0</v>
      </c>
      <c r="BD12" s="231">
        <f t="shared" si="6"/>
        <v>0</v>
      </c>
      <c r="BE12" s="231">
        <f t="shared" si="7"/>
        <v>0</v>
      </c>
      <c r="CA12" s="256">
        <v>1</v>
      </c>
      <c r="CB12" s="256">
        <v>1</v>
      </c>
    </row>
    <row r="13" spans="1:80" x14ac:dyDescent="0.2">
      <c r="A13" s="257">
        <v>6</v>
      </c>
      <c r="B13" s="258" t="s">
        <v>121</v>
      </c>
      <c r="C13" s="259" t="s">
        <v>122</v>
      </c>
      <c r="D13" s="260" t="s">
        <v>123</v>
      </c>
      <c r="E13" s="261">
        <v>2.75E-2</v>
      </c>
      <c r="F13" s="261">
        <v>0</v>
      </c>
      <c r="G13" s="262">
        <f t="shared" si="0"/>
        <v>0</v>
      </c>
      <c r="H13" s="263">
        <v>0</v>
      </c>
      <c r="I13" s="264">
        <f t="shared" si="1"/>
        <v>0</v>
      </c>
      <c r="J13" s="263">
        <v>0</v>
      </c>
      <c r="K13" s="264">
        <f t="shared" si="2"/>
        <v>0</v>
      </c>
      <c r="O13" s="256">
        <v>2</v>
      </c>
      <c r="AA13" s="231">
        <v>1</v>
      </c>
      <c r="AB13" s="231">
        <v>1</v>
      </c>
      <c r="AC13" s="231">
        <v>1</v>
      </c>
      <c r="AZ13" s="231">
        <v>1</v>
      </c>
      <c r="BA13" s="231">
        <f t="shared" si="3"/>
        <v>0</v>
      </c>
      <c r="BB13" s="231">
        <f t="shared" si="4"/>
        <v>0</v>
      </c>
      <c r="BC13" s="231">
        <f t="shared" si="5"/>
        <v>0</v>
      </c>
      <c r="BD13" s="231">
        <f t="shared" si="6"/>
        <v>0</v>
      </c>
      <c r="BE13" s="231">
        <f t="shared" si="7"/>
        <v>0</v>
      </c>
      <c r="CA13" s="256">
        <v>1</v>
      </c>
      <c r="CB13" s="256">
        <v>1</v>
      </c>
    </row>
    <row r="14" spans="1:80" x14ac:dyDescent="0.2">
      <c r="A14" s="265"/>
      <c r="B14" s="268"/>
      <c r="C14" s="322" t="s">
        <v>124</v>
      </c>
      <c r="D14" s="323"/>
      <c r="E14" s="269">
        <v>2.75E-2</v>
      </c>
      <c r="F14" s="270"/>
      <c r="G14" s="271"/>
      <c r="H14" s="272"/>
      <c r="I14" s="266"/>
      <c r="J14" s="273"/>
      <c r="K14" s="266"/>
      <c r="M14" s="267" t="s">
        <v>124</v>
      </c>
      <c r="O14" s="256"/>
    </row>
    <row r="15" spans="1:80" x14ac:dyDescent="0.2">
      <c r="A15" s="257">
        <v>7</v>
      </c>
      <c r="B15" s="258" t="s">
        <v>125</v>
      </c>
      <c r="C15" s="259" t="s">
        <v>126</v>
      </c>
      <c r="D15" s="260" t="s">
        <v>127</v>
      </c>
      <c r="E15" s="261">
        <v>16</v>
      </c>
      <c r="F15" s="261">
        <v>0</v>
      </c>
      <c r="G15" s="262">
        <f>E15*F15</f>
        <v>0</v>
      </c>
      <c r="H15" s="263">
        <v>0</v>
      </c>
      <c r="I15" s="264">
        <f>E15*H15</f>
        <v>0</v>
      </c>
      <c r="J15" s="263">
        <v>0</v>
      </c>
      <c r="K15" s="264">
        <f>E15*J15</f>
        <v>0</v>
      </c>
      <c r="O15" s="256">
        <v>2</v>
      </c>
      <c r="AA15" s="231">
        <v>1</v>
      </c>
      <c r="AB15" s="231">
        <v>1</v>
      </c>
      <c r="AC15" s="231">
        <v>1</v>
      </c>
      <c r="AZ15" s="231">
        <v>1</v>
      </c>
      <c r="BA15" s="231">
        <f>IF(AZ15=1,G15,0)</f>
        <v>0</v>
      </c>
      <c r="BB15" s="231">
        <f>IF(AZ15=2,G15,0)</f>
        <v>0</v>
      </c>
      <c r="BC15" s="231">
        <f>IF(AZ15=3,G15,0)</f>
        <v>0</v>
      </c>
      <c r="BD15" s="231">
        <f>IF(AZ15=4,G15,0)</f>
        <v>0</v>
      </c>
      <c r="BE15" s="231">
        <f>IF(AZ15=5,G15,0)</f>
        <v>0</v>
      </c>
      <c r="CA15" s="256">
        <v>1</v>
      </c>
      <c r="CB15" s="256">
        <v>1</v>
      </c>
    </row>
    <row r="16" spans="1:80" x14ac:dyDescent="0.2">
      <c r="A16" s="265"/>
      <c r="B16" s="268"/>
      <c r="C16" s="322" t="s">
        <v>128</v>
      </c>
      <c r="D16" s="323"/>
      <c r="E16" s="269">
        <v>16</v>
      </c>
      <c r="F16" s="270"/>
      <c r="G16" s="271"/>
      <c r="H16" s="272"/>
      <c r="I16" s="266"/>
      <c r="J16" s="273"/>
      <c r="K16" s="266"/>
      <c r="M16" s="267" t="s">
        <v>128</v>
      </c>
      <c r="O16" s="256"/>
    </row>
    <row r="17" spans="1:80" x14ac:dyDescent="0.2">
      <c r="A17" s="257">
        <v>8</v>
      </c>
      <c r="B17" s="258" t="s">
        <v>129</v>
      </c>
      <c r="C17" s="259" t="s">
        <v>130</v>
      </c>
      <c r="D17" s="260" t="s">
        <v>131</v>
      </c>
      <c r="E17" s="261">
        <v>1.28</v>
      </c>
      <c r="F17" s="261">
        <v>0</v>
      </c>
      <c r="G17" s="262">
        <f>E17*F17</f>
        <v>0</v>
      </c>
      <c r="H17" s="263">
        <v>0</v>
      </c>
      <c r="I17" s="264">
        <f>E17*H17</f>
        <v>0</v>
      </c>
      <c r="J17" s="263">
        <v>0</v>
      </c>
      <c r="K17" s="264">
        <f>E17*J17</f>
        <v>0</v>
      </c>
      <c r="O17" s="256">
        <v>2</v>
      </c>
      <c r="AA17" s="231">
        <v>1</v>
      </c>
      <c r="AB17" s="231">
        <v>1</v>
      </c>
      <c r="AC17" s="231">
        <v>1</v>
      </c>
      <c r="AZ17" s="231">
        <v>1</v>
      </c>
      <c r="BA17" s="231">
        <f>IF(AZ17=1,G17,0)</f>
        <v>0</v>
      </c>
      <c r="BB17" s="231">
        <f>IF(AZ17=2,G17,0)</f>
        <v>0</v>
      </c>
      <c r="BC17" s="231">
        <f>IF(AZ17=3,G17,0)</f>
        <v>0</v>
      </c>
      <c r="BD17" s="231">
        <f>IF(AZ17=4,G17,0)</f>
        <v>0</v>
      </c>
      <c r="BE17" s="231">
        <f>IF(AZ17=5,G17,0)</f>
        <v>0</v>
      </c>
      <c r="CA17" s="256">
        <v>1</v>
      </c>
      <c r="CB17" s="256">
        <v>1</v>
      </c>
    </row>
    <row r="18" spans="1:80" x14ac:dyDescent="0.2">
      <c r="A18" s="265"/>
      <c r="B18" s="268"/>
      <c r="C18" s="322" t="s">
        <v>132</v>
      </c>
      <c r="D18" s="323"/>
      <c r="E18" s="269">
        <v>1.28</v>
      </c>
      <c r="F18" s="270"/>
      <c r="G18" s="271"/>
      <c r="H18" s="272"/>
      <c r="I18" s="266"/>
      <c r="J18" s="273"/>
      <c r="K18" s="266"/>
      <c r="M18" s="267" t="s">
        <v>132</v>
      </c>
      <c r="O18" s="256"/>
    </row>
    <row r="19" spans="1:80" x14ac:dyDescent="0.2">
      <c r="A19" s="257">
        <v>9</v>
      </c>
      <c r="B19" s="258" t="s">
        <v>133</v>
      </c>
      <c r="C19" s="259" t="s">
        <v>134</v>
      </c>
      <c r="D19" s="260" t="s">
        <v>131</v>
      </c>
      <c r="E19" s="261">
        <v>1.28</v>
      </c>
      <c r="F19" s="261">
        <v>0</v>
      </c>
      <c r="G19" s="262">
        <f>E19*F19</f>
        <v>0</v>
      </c>
      <c r="H19" s="263">
        <v>0</v>
      </c>
      <c r="I19" s="264">
        <f>E19*H19</f>
        <v>0</v>
      </c>
      <c r="J19" s="263">
        <v>0</v>
      </c>
      <c r="K19" s="264">
        <f>E19*J19</f>
        <v>0</v>
      </c>
      <c r="O19" s="256">
        <v>2</v>
      </c>
      <c r="AA19" s="231">
        <v>1</v>
      </c>
      <c r="AB19" s="231">
        <v>1</v>
      </c>
      <c r="AC19" s="231">
        <v>1</v>
      </c>
      <c r="AZ19" s="231">
        <v>1</v>
      </c>
      <c r="BA19" s="231">
        <f>IF(AZ19=1,G19,0)</f>
        <v>0</v>
      </c>
      <c r="BB19" s="231">
        <f>IF(AZ19=2,G19,0)</f>
        <v>0</v>
      </c>
      <c r="BC19" s="231">
        <f>IF(AZ19=3,G19,0)</f>
        <v>0</v>
      </c>
      <c r="BD19" s="231">
        <f>IF(AZ19=4,G19,0)</f>
        <v>0</v>
      </c>
      <c r="BE19" s="231">
        <f>IF(AZ19=5,G19,0)</f>
        <v>0</v>
      </c>
      <c r="CA19" s="256">
        <v>1</v>
      </c>
      <c r="CB19" s="256">
        <v>1</v>
      </c>
    </row>
    <row r="20" spans="1:80" x14ac:dyDescent="0.2">
      <c r="A20" s="257">
        <v>10</v>
      </c>
      <c r="B20" s="258" t="s">
        <v>135</v>
      </c>
      <c r="C20" s="259" t="s">
        <v>136</v>
      </c>
      <c r="D20" s="260" t="s">
        <v>127</v>
      </c>
      <c r="E20" s="261">
        <v>10</v>
      </c>
      <c r="F20" s="261">
        <v>0</v>
      </c>
      <c r="G20" s="262">
        <f>E20*F20</f>
        <v>0</v>
      </c>
      <c r="H20" s="263">
        <v>0</v>
      </c>
      <c r="I20" s="264">
        <f>E20*H20</f>
        <v>0</v>
      </c>
      <c r="J20" s="263">
        <v>0</v>
      </c>
      <c r="K20" s="264">
        <f>E20*J20</f>
        <v>0</v>
      </c>
      <c r="O20" s="256">
        <v>2</v>
      </c>
      <c r="AA20" s="231">
        <v>1</v>
      </c>
      <c r="AB20" s="231">
        <v>7</v>
      </c>
      <c r="AC20" s="231">
        <v>7</v>
      </c>
      <c r="AZ20" s="231">
        <v>1</v>
      </c>
      <c r="BA20" s="231">
        <f>IF(AZ20=1,G20,0)</f>
        <v>0</v>
      </c>
      <c r="BB20" s="231">
        <f>IF(AZ20=2,G20,0)</f>
        <v>0</v>
      </c>
      <c r="BC20" s="231">
        <f>IF(AZ20=3,G20,0)</f>
        <v>0</v>
      </c>
      <c r="BD20" s="231">
        <f>IF(AZ20=4,G20,0)</f>
        <v>0</v>
      </c>
      <c r="BE20" s="231">
        <f>IF(AZ20=5,G20,0)</f>
        <v>0</v>
      </c>
      <c r="CA20" s="256">
        <v>1</v>
      </c>
      <c r="CB20" s="256">
        <v>7</v>
      </c>
    </row>
    <row r="21" spans="1:80" x14ac:dyDescent="0.2">
      <c r="A21" s="257">
        <v>11</v>
      </c>
      <c r="B21" s="258" t="s">
        <v>137</v>
      </c>
      <c r="C21" s="259" t="s">
        <v>138</v>
      </c>
      <c r="D21" s="260" t="s">
        <v>112</v>
      </c>
      <c r="E21" s="261">
        <v>240</v>
      </c>
      <c r="F21" s="261">
        <v>0</v>
      </c>
      <c r="G21" s="262">
        <f>E21*F21</f>
        <v>0</v>
      </c>
      <c r="H21" s="263">
        <v>0</v>
      </c>
      <c r="I21" s="264">
        <f>E21*H21</f>
        <v>0</v>
      </c>
      <c r="J21" s="263"/>
      <c r="K21" s="264">
        <f>E21*J21</f>
        <v>0</v>
      </c>
      <c r="O21" s="256">
        <v>2</v>
      </c>
      <c r="AA21" s="231">
        <v>12</v>
      </c>
      <c r="AB21" s="231">
        <v>0</v>
      </c>
      <c r="AC21" s="231">
        <v>49</v>
      </c>
      <c r="AZ21" s="231">
        <v>1</v>
      </c>
      <c r="BA21" s="231">
        <f>IF(AZ21=1,G21,0)</f>
        <v>0</v>
      </c>
      <c r="BB21" s="231">
        <f>IF(AZ21=2,G21,0)</f>
        <v>0</v>
      </c>
      <c r="BC21" s="231">
        <f>IF(AZ21=3,G21,0)</f>
        <v>0</v>
      </c>
      <c r="BD21" s="231">
        <f>IF(AZ21=4,G21,0)</f>
        <v>0</v>
      </c>
      <c r="BE21" s="231">
        <f>IF(AZ21=5,G21,0)</f>
        <v>0</v>
      </c>
      <c r="CA21" s="256">
        <v>12</v>
      </c>
      <c r="CB21" s="256">
        <v>0</v>
      </c>
    </row>
    <row r="22" spans="1:80" x14ac:dyDescent="0.2">
      <c r="A22" s="265"/>
      <c r="B22" s="268"/>
      <c r="C22" s="322" t="s">
        <v>139</v>
      </c>
      <c r="D22" s="323"/>
      <c r="E22" s="269">
        <v>240</v>
      </c>
      <c r="F22" s="270"/>
      <c r="G22" s="271"/>
      <c r="H22" s="272"/>
      <c r="I22" s="266"/>
      <c r="J22" s="273"/>
      <c r="K22" s="266"/>
      <c r="M22" s="267" t="s">
        <v>139</v>
      </c>
      <c r="O22" s="256"/>
    </row>
    <row r="23" spans="1:80" x14ac:dyDescent="0.2">
      <c r="A23" s="257">
        <v>12</v>
      </c>
      <c r="B23" s="258" t="s">
        <v>140</v>
      </c>
      <c r="C23" s="259" t="s">
        <v>141</v>
      </c>
      <c r="D23" s="260" t="s">
        <v>142</v>
      </c>
      <c r="E23" s="261">
        <v>8</v>
      </c>
      <c r="F23" s="261">
        <v>0</v>
      </c>
      <c r="G23" s="262">
        <f>E23*F23</f>
        <v>0</v>
      </c>
      <c r="H23" s="263">
        <v>0</v>
      </c>
      <c r="I23" s="264">
        <f>E23*H23</f>
        <v>0</v>
      </c>
      <c r="J23" s="263"/>
      <c r="K23" s="264">
        <f>E23*J23</f>
        <v>0</v>
      </c>
      <c r="O23" s="256">
        <v>2</v>
      </c>
      <c r="AA23" s="231">
        <v>12</v>
      </c>
      <c r="AB23" s="231">
        <v>0</v>
      </c>
      <c r="AC23" s="231">
        <v>50</v>
      </c>
      <c r="AZ23" s="231">
        <v>1</v>
      </c>
      <c r="BA23" s="231">
        <f>IF(AZ23=1,G23,0)</f>
        <v>0</v>
      </c>
      <c r="BB23" s="231">
        <f>IF(AZ23=2,G23,0)</f>
        <v>0</v>
      </c>
      <c r="BC23" s="231">
        <f>IF(AZ23=3,G23,0)</f>
        <v>0</v>
      </c>
      <c r="BD23" s="231">
        <f>IF(AZ23=4,G23,0)</f>
        <v>0</v>
      </c>
      <c r="BE23" s="231">
        <f>IF(AZ23=5,G23,0)</f>
        <v>0</v>
      </c>
      <c r="CA23" s="256">
        <v>12</v>
      </c>
      <c r="CB23" s="256">
        <v>0</v>
      </c>
    </row>
    <row r="24" spans="1:80" x14ac:dyDescent="0.2">
      <c r="A24" s="265"/>
      <c r="B24" s="268"/>
      <c r="C24" s="322" t="s">
        <v>143</v>
      </c>
      <c r="D24" s="323"/>
      <c r="E24" s="269">
        <v>8</v>
      </c>
      <c r="F24" s="270"/>
      <c r="G24" s="271"/>
      <c r="H24" s="272"/>
      <c r="I24" s="266"/>
      <c r="J24" s="273"/>
      <c r="K24" s="266"/>
      <c r="M24" s="267" t="s">
        <v>143</v>
      </c>
      <c r="O24" s="256"/>
    </row>
    <row r="25" spans="1:80" x14ac:dyDescent="0.2">
      <c r="A25" s="257">
        <v>13</v>
      </c>
      <c r="B25" s="258" t="s">
        <v>144</v>
      </c>
      <c r="C25" s="259" t="s">
        <v>145</v>
      </c>
      <c r="D25" s="260" t="s">
        <v>112</v>
      </c>
      <c r="E25" s="261">
        <v>16</v>
      </c>
      <c r="F25" s="261">
        <v>0</v>
      </c>
      <c r="G25" s="262">
        <f>E25*F25</f>
        <v>0</v>
      </c>
      <c r="H25" s="263">
        <v>0</v>
      </c>
      <c r="I25" s="264">
        <f>E25*H25</f>
        <v>0</v>
      </c>
      <c r="J25" s="263"/>
      <c r="K25" s="264">
        <f>E25*J25</f>
        <v>0</v>
      </c>
      <c r="O25" s="256">
        <v>2</v>
      </c>
      <c r="AA25" s="231">
        <v>12</v>
      </c>
      <c r="AB25" s="231">
        <v>0</v>
      </c>
      <c r="AC25" s="231">
        <v>51</v>
      </c>
      <c r="AZ25" s="231">
        <v>1</v>
      </c>
      <c r="BA25" s="231">
        <f>IF(AZ25=1,G25,0)</f>
        <v>0</v>
      </c>
      <c r="BB25" s="231">
        <f>IF(AZ25=2,G25,0)</f>
        <v>0</v>
      </c>
      <c r="BC25" s="231">
        <f>IF(AZ25=3,G25,0)</f>
        <v>0</v>
      </c>
      <c r="BD25" s="231">
        <f>IF(AZ25=4,G25,0)</f>
        <v>0</v>
      </c>
      <c r="BE25" s="231">
        <f>IF(AZ25=5,G25,0)</f>
        <v>0</v>
      </c>
      <c r="CA25" s="256">
        <v>12</v>
      </c>
      <c r="CB25" s="256">
        <v>0</v>
      </c>
    </row>
    <row r="26" spans="1:80" x14ac:dyDescent="0.2">
      <c r="A26" s="257">
        <v>14</v>
      </c>
      <c r="B26" s="258" t="s">
        <v>146</v>
      </c>
      <c r="C26" s="259" t="s">
        <v>147</v>
      </c>
      <c r="D26" s="260" t="s">
        <v>112</v>
      </c>
      <c r="E26" s="261">
        <v>9</v>
      </c>
      <c r="F26" s="261">
        <v>0</v>
      </c>
      <c r="G26" s="262">
        <f>E26*F26</f>
        <v>0</v>
      </c>
      <c r="H26" s="263">
        <v>0</v>
      </c>
      <c r="I26" s="264">
        <f>E26*H26</f>
        <v>0</v>
      </c>
      <c r="J26" s="263"/>
      <c r="K26" s="264">
        <f>E26*J26</f>
        <v>0</v>
      </c>
      <c r="O26" s="256">
        <v>2</v>
      </c>
      <c r="AA26" s="231">
        <v>3</v>
      </c>
      <c r="AB26" s="231">
        <v>1</v>
      </c>
      <c r="AC26" s="231">
        <v>2657</v>
      </c>
      <c r="AZ26" s="231">
        <v>1</v>
      </c>
      <c r="BA26" s="231">
        <f>IF(AZ26=1,G26,0)</f>
        <v>0</v>
      </c>
      <c r="BB26" s="231">
        <f>IF(AZ26=2,G26,0)</f>
        <v>0</v>
      </c>
      <c r="BC26" s="231">
        <f>IF(AZ26=3,G26,0)</f>
        <v>0</v>
      </c>
      <c r="BD26" s="231">
        <f>IF(AZ26=4,G26,0)</f>
        <v>0</v>
      </c>
      <c r="BE26" s="231">
        <f>IF(AZ26=5,G26,0)</f>
        <v>0</v>
      </c>
      <c r="CA26" s="256">
        <v>3</v>
      </c>
      <c r="CB26" s="256">
        <v>1</v>
      </c>
    </row>
    <row r="27" spans="1:80" x14ac:dyDescent="0.2">
      <c r="A27" s="257">
        <v>15</v>
      </c>
      <c r="B27" s="258" t="s">
        <v>148</v>
      </c>
      <c r="C27" s="259" t="s">
        <v>149</v>
      </c>
      <c r="D27" s="260" t="s">
        <v>112</v>
      </c>
      <c r="E27" s="261">
        <v>4</v>
      </c>
      <c r="F27" s="261">
        <v>0</v>
      </c>
      <c r="G27" s="262">
        <f>E27*F27</f>
        <v>0</v>
      </c>
      <c r="H27" s="263">
        <v>0</v>
      </c>
      <c r="I27" s="264">
        <f>E27*H27</f>
        <v>0</v>
      </c>
      <c r="J27" s="263"/>
      <c r="K27" s="264">
        <f>E27*J27</f>
        <v>0</v>
      </c>
      <c r="O27" s="256">
        <v>2</v>
      </c>
      <c r="AA27" s="231">
        <v>3</v>
      </c>
      <c r="AB27" s="231">
        <v>1</v>
      </c>
      <c r="AC27" s="231">
        <v>2659</v>
      </c>
      <c r="AZ27" s="231">
        <v>1</v>
      </c>
      <c r="BA27" s="231">
        <f>IF(AZ27=1,G27,0)</f>
        <v>0</v>
      </c>
      <c r="BB27" s="231">
        <f>IF(AZ27=2,G27,0)</f>
        <v>0</v>
      </c>
      <c r="BC27" s="231">
        <f>IF(AZ27=3,G27,0)</f>
        <v>0</v>
      </c>
      <c r="BD27" s="231">
        <f>IF(AZ27=4,G27,0)</f>
        <v>0</v>
      </c>
      <c r="BE27" s="231">
        <f>IF(AZ27=5,G27,0)</f>
        <v>0</v>
      </c>
      <c r="CA27" s="256">
        <v>3</v>
      </c>
      <c r="CB27" s="256">
        <v>1</v>
      </c>
    </row>
    <row r="28" spans="1:80" x14ac:dyDescent="0.2">
      <c r="A28" s="257">
        <v>16</v>
      </c>
      <c r="B28" s="258" t="s">
        <v>150</v>
      </c>
      <c r="C28" s="259" t="s">
        <v>151</v>
      </c>
      <c r="D28" s="260" t="s">
        <v>112</v>
      </c>
      <c r="E28" s="261">
        <v>3</v>
      </c>
      <c r="F28" s="261">
        <v>0</v>
      </c>
      <c r="G28" s="262">
        <f>E28*F28</f>
        <v>0</v>
      </c>
      <c r="H28" s="263">
        <v>0</v>
      </c>
      <c r="I28" s="264">
        <f>E28*H28</f>
        <v>0</v>
      </c>
      <c r="J28" s="263"/>
      <c r="K28" s="264">
        <f>E28*J28</f>
        <v>0</v>
      </c>
      <c r="O28" s="256">
        <v>2</v>
      </c>
      <c r="AA28" s="231">
        <v>3</v>
      </c>
      <c r="AB28" s="231">
        <v>1</v>
      </c>
      <c r="AC28" s="231">
        <v>2660</v>
      </c>
      <c r="AZ28" s="231">
        <v>1</v>
      </c>
      <c r="BA28" s="231">
        <f>IF(AZ28=1,G28,0)</f>
        <v>0</v>
      </c>
      <c r="BB28" s="231">
        <f>IF(AZ28=2,G28,0)</f>
        <v>0</v>
      </c>
      <c r="BC28" s="231">
        <f>IF(AZ28=3,G28,0)</f>
        <v>0</v>
      </c>
      <c r="BD28" s="231">
        <f>IF(AZ28=4,G28,0)</f>
        <v>0</v>
      </c>
      <c r="BE28" s="231">
        <f>IF(AZ28=5,G28,0)</f>
        <v>0</v>
      </c>
      <c r="CA28" s="256">
        <v>3</v>
      </c>
      <c r="CB28" s="256">
        <v>1</v>
      </c>
    </row>
    <row r="29" spans="1:80" x14ac:dyDescent="0.2">
      <c r="A29" s="257">
        <v>17</v>
      </c>
      <c r="B29" s="258" t="s">
        <v>152</v>
      </c>
      <c r="C29" s="259" t="s">
        <v>153</v>
      </c>
      <c r="D29" s="260" t="s">
        <v>112</v>
      </c>
      <c r="E29" s="261">
        <v>48</v>
      </c>
      <c r="F29" s="261">
        <v>0</v>
      </c>
      <c r="G29" s="262">
        <f>E29*F29</f>
        <v>0</v>
      </c>
      <c r="H29" s="263">
        <v>2E-3</v>
      </c>
      <c r="I29" s="264">
        <f>E29*H29</f>
        <v>9.6000000000000002E-2</v>
      </c>
      <c r="J29" s="263"/>
      <c r="K29" s="264">
        <f>E29*J29</f>
        <v>0</v>
      </c>
      <c r="O29" s="256">
        <v>2</v>
      </c>
      <c r="AA29" s="231">
        <v>3</v>
      </c>
      <c r="AB29" s="231">
        <v>1</v>
      </c>
      <c r="AC29" s="231" t="s">
        <v>152</v>
      </c>
      <c r="AZ29" s="231">
        <v>1</v>
      </c>
      <c r="BA29" s="231">
        <f>IF(AZ29=1,G29,0)</f>
        <v>0</v>
      </c>
      <c r="BB29" s="231">
        <f>IF(AZ29=2,G29,0)</f>
        <v>0</v>
      </c>
      <c r="BC29" s="231">
        <f>IF(AZ29=3,G29,0)</f>
        <v>0</v>
      </c>
      <c r="BD29" s="231">
        <f>IF(AZ29=4,G29,0)</f>
        <v>0</v>
      </c>
      <c r="BE29" s="231">
        <f>IF(AZ29=5,G29,0)</f>
        <v>0</v>
      </c>
      <c r="CA29" s="256">
        <v>3</v>
      </c>
      <c r="CB29" s="256">
        <v>1</v>
      </c>
    </row>
    <row r="30" spans="1:80" x14ac:dyDescent="0.2">
      <c r="A30" s="265"/>
      <c r="B30" s="268"/>
      <c r="C30" s="322" t="s">
        <v>154</v>
      </c>
      <c r="D30" s="323"/>
      <c r="E30" s="269">
        <v>48</v>
      </c>
      <c r="F30" s="270"/>
      <c r="G30" s="271"/>
      <c r="H30" s="272"/>
      <c r="I30" s="266"/>
      <c r="J30" s="273"/>
      <c r="K30" s="266"/>
      <c r="M30" s="267" t="s">
        <v>154</v>
      </c>
      <c r="O30" s="256"/>
    </row>
    <row r="31" spans="1:80" x14ac:dyDescent="0.2">
      <c r="A31" s="257">
        <v>18</v>
      </c>
      <c r="B31" s="258" t="s">
        <v>155</v>
      </c>
      <c r="C31" s="259" t="s">
        <v>156</v>
      </c>
      <c r="D31" s="260" t="s">
        <v>131</v>
      </c>
      <c r="E31" s="261">
        <v>1.6</v>
      </c>
      <c r="F31" s="261">
        <v>0</v>
      </c>
      <c r="G31" s="262">
        <f>E31*F31</f>
        <v>0</v>
      </c>
      <c r="H31" s="263">
        <v>0.6</v>
      </c>
      <c r="I31" s="264">
        <f>E31*H31</f>
        <v>0.96</v>
      </c>
      <c r="J31" s="263"/>
      <c r="K31" s="264">
        <f>E31*J31</f>
        <v>0</v>
      </c>
      <c r="O31" s="256">
        <v>2</v>
      </c>
      <c r="AA31" s="231">
        <v>3</v>
      </c>
      <c r="AB31" s="231">
        <v>1</v>
      </c>
      <c r="AC31" s="231">
        <v>10391100</v>
      </c>
      <c r="AZ31" s="231">
        <v>1</v>
      </c>
      <c r="BA31" s="231">
        <f>IF(AZ31=1,G31,0)</f>
        <v>0</v>
      </c>
      <c r="BB31" s="231">
        <f>IF(AZ31=2,G31,0)</f>
        <v>0</v>
      </c>
      <c r="BC31" s="231">
        <f>IF(AZ31=3,G31,0)</f>
        <v>0</v>
      </c>
      <c r="BD31" s="231">
        <f>IF(AZ31=4,G31,0)</f>
        <v>0</v>
      </c>
      <c r="BE31" s="231">
        <f>IF(AZ31=5,G31,0)</f>
        <v>0</v>
      </c>
      <c r="CA31" s="256">
        <v>3</v>
      </c>
      <c r="CB31" s="256">
        <v>1</v>
      </c>
    </row>
    <row r="32" spans="1:80" x14ac:dyDescent="0.2">
      <c r="A32" s="257">
        <v>19</v>
      </c>
      <c r="B32" s="258" t="s">
        <v>157</v>
      </c>
      <c r="C32" s="259" t="s">
        <v>158</v>
      </c>
      <c r="D32" s="260" t="s">
        <v>127</v>
      </c>
      <c r="E32" s="261">
        <v>10.5</v>
      </c>
      <c r="F32" s="261">
        <v>0</v>
      </c>
      <c r="G32" s="262">
        <f>E32*F32</f>
        <v>0</v>
      </c>
      <c r="H32" s="263">
        <v>0</v>
      </c>
      <c r="I32" s="264">
        <f>E32*H32</f>
        <v>0</v>
      </c>
      <c r="J32" s="263"/>
      <c r="K32" s="264">
        <f>E32*J32</f>
        <v>0</v>
      </c>
      <c r="O32" s="256">
        <v>2</v>
      </c>
      <c r="AA32" s="231">
        <v>3</v>
      </c>
      <c r="AB32" s="231">
        <v>1</v>
      </c>
      <c r="AC32" s="231" t="s">
        <v>157</v>
      </c>
      <c r="AZ32" s="231">
        <v>1</v>
      </c>
      <c r="BA32" s="231">
        <f>IF(AZ32=1,G32,0)</f>
        <v>0</v>
      </c>
      <c r="BB32" s="231">
        <f>IF(AZ32=2,G32,0)</f>
        <v>0</v>
      </c>
      <c r="BC32" s="231">
        <f>IF(AZ32=3,G32,0)</f>
        <v>0</v>
      </c>
      <c r="BD32" s="231">
        <f>IF(AZ32=4,G32,0)</f>
        <v>0</v>
      </c>
      <c r="BE32" s="231">
        <f>IF(AZ32=5,G32,0)</f>
        <v>0</v>
      </c>
      <c r="CA32" s="256">
        <v>3</v>
      </c>
      <c r="CB32" s="256">
        <v>1</v>
      </c>
    </row>
    <row r="33" spans="1:80" x14ac:dyDescent="0.2">
      <c r="A33" s="265"/>
      <c r="B33" s="268"/>
      <c r="C33" s="322" t="s">
        <v>159</v>
      </c>
      <c r="D33" s="323"/>
      <c r="E33" s="269">
        <v>10.5</v>
      </c>
      <c r="F33" s="270"/>
      <c r="G33" s="271"/>
      <c r="H33" s="272"/>
      <c r="I33" s="266"/>
      <c r="J33" s="273"/>
      <c r="K33" s="266"/>
      <c r="M33" s="267" t="s">
        <v>159</v>
      </c>
      <c r="O33" s="256"/>
    </row>
    <row r="34" spans="1:80" x14ac:dyDescent="0.2">
      <c r="A34" s="257">
        <v>20</v>
      </c>
      <c r="B34" s="258" t="s">
        <v>160</v>
      </c>
      <c r="C34" s="259" t="s">
        <v>161</v>
      </c>
      <c r="D34" s="260" t="s">
        <v>112</v>
      </c>
      <c r="E34" s="261">
        <v>16</v>
      </c>
      <c r="F34" s="261">
        <v>0</v>
      </c>
      <c r="G34" s="262">
        <f>E34*F34</f>
        <v>0</v>
      </c>
      <c r="H34" s="263">
        <v>8.0000000000000004E-4</v>
      </c>
      <c r="I34" s="264">
        <f>E34*H34</f>
        <v>1.2800000000000001E-2</v>
      </c>
      <c r="J34" s="263"/>
      <c r="K34" s="264">
        <f>E34*J34</f>
        <v>0</v>
      </c>
      <c r="O34" s="256">
        <v>2</v>
      </c>
      <c r="AA34" s="231">
        <v>3</v>
      </c>
      <c r="AB34" s="231">
        <v>7</v>
      </c>
      <c r="AC34" s="231">
        <v>67391002</v>
      </c>
      <c r="AZ34" s="231">
        <v>1</v>
      </c>
      <c r="BA34" s="231">
        <f>IF(AZ34=1,G34,0)</f>
        <v>0</v>
      </c>
      <c r="BB34" s="231">
        <f>IF(AZ34=2,G34,0)</f>
        <v>0</v>
      </c>
      <c r="BC34" s="231">
        <f>IF(AZ34=3,G34,0)</f>
        <v>0</v>
      </c>
      <c r="BD34" s="231">
        <f>IF(AZ34=4,G34,0)</f>
        <v>0</v>
      </c>
      <c r="BE34" s="231">
        <f>IF(AZ34=5,G34,0)</f>
        <v>0</v>
      </c>
      <c r="CA34" s="256">
        <v>3</v>
      </c>
      <c r="CB34" s="256">
        <v>7</v>
      </c>
    </row>
    <row r="35" spans="1:80" x14ac:dyDescent="0.2">
      <c r="A35" s="265"/>
      <c r="B35" s="268"/>
      <c r="C35" s="322" t="s">
        <v>162</v>
      </c>
      <c r="D35" s="323"/>
      <c r="E35" s="269">
        <v>16</v>
      </c>
      <c r="F35" s="270"/>
      <c r="G35" s="271"/>
      <c r="H35" s="272"/>
      <c r="I35" s="266"/>
      <c r="J35" s="273"/>
      <c r="K35" s="266"/>
      <c r="M35" s="267">
        <v>16</v>
      </c>
      <c r="O35" s="256"/>
    </row>
    <row r="36" spans="1:80" x14ac:dyDescent="0.2">
      <c r="A36" s="257">
        <v>21</v>
      </c>
      <c r="B36" s="258" t="s">
        <v>163</v>
      </c>
      <c r="C36" s="259" t="s">
        <v>164</v>
      </c>
      <c r="D36" s="260" t="s">
        <v>112</v>
      </c>
      <c r="E36" s="261">
        <v>16</v>
      </c>
      <c r="F36" s="261">
        <v>0</v>
      </c>
      <c r="G36" s="262">
        <f>E36*F36</f>
        <v>0</v>
      </c>
      <c r="H36" s="263">
        <v>0</v>
      </c>
      <c r="I36" s="264">
        <f>E36*H36</f>
        <v>0</v>
      </c>
      <c r="J36" s="263"/>
      <c r="K36" s="264">
        <f>E36*J36</f>
        <v>0</v>
      </c>
      <c r="O36" s="256">
        <v>2</v>
      </c>
      <c r="AA36" s="231">
        <v>3</v>
      </c>
      <c r="AB36" s="231">
        <v>1</v>
      </c>
      <c r="AC36" s="231">
        <v>709213401</v>
      </c>
      <c r="AZ36" s="231">
        <v>1</v>
      </c>
      <c r="BA36" s="231">
        <f>IF(AZ36=1,G36,0)</f>
        <v>0</v>
      </c>
      <c r="BB36" s="231">
        <f>IF(AZ36=2,G36,0)</f>
        <v>0</v>
      </c>
      <c r="BC36" s="231">
        <f>IF(AZ36=3,G36,0)</f>
        <v>0</v>
      </c>
      <c r="BD36" s="231">
        <f>IF(AZ36=4,G36,0)</f>
        <v>0</v>
      </c>
      <c r="BE36" s="231">
        <f>IF(AZ36=5,G36,0)</f>
        <v>0</v>
      </c>
      <c r="CA36" s="256">
        <v>3</v>
      </c>
      <c r="CB36" s="256">
        <v>1</v>
      </c>
    </row>
    <row r="37" spans="1:80" x14ac:dyDescent="0.2">
      <c r="A37" s="274"/>
      <c r="B37" s="275" t="s">
        <v>98</v>
      </c>
      <c r="C37" s="276" t="s">
        <v>109</v>
      </c>
      <c r="D37" s="277"/>
      <c r="E37" s="278"/>
      <c r="F37" s="279"/>
      <c r="G37" s="280">
        <f>SUM(G7:G36)</f>
        <v>0</v>
      </c>
      <c r="H37" s="281"/>
      <c r="I37" s="282">
        <f>SUM(I7:I36)</f>
        <v>1.0777599999999998</v>
      </c>
      <c r="J37" s="281"/>
      <c r="K37" s="282">
        <f>SUM(K7:K36)</f>
        <v>0</v>
      </c>
      <c r="O37" s="256">
        <v>4</v>
      </c>
      <c r="BA37" s="283">
        <f>SUM(BA7:BA36)</f>
        <v>0</v>
      </c>
      <c r="BB37" s="283">
        <f>SUM(BB7:BB36)</f>
        <v>0</v>
      </c>
      <c r="BC37" s="283">
        <f>SUM(BC7:BC36)</f>
        <v>0</v>
      </c>
      <c r="BD37" s="283">
        <f>SUM(BD7:BD36)</f>
        <v>0</v>
      </c>
      <c r="BE37" s="283">
        <f>SUM(BE7:BE36)</f>
        <v>0</v>
      </c>
    </row>
    <row r="38" spans="1:80" x14ac:dyDescent="0.2">
      <c r="A38" s="246" t="s">
        <v>96</v>
      </c>
      <c r="B38" s="247" t="s">
        <v>165</v>
      </c>
      <c r="C38" s="248" t="s">
        <v>166</v>
      </c>
      <c r="D38" s="249"/>
      <c r="E38" s="250"/>
      <c r="F38" s="250"/>
      <c r="G38" s="251"/>
      <c r="H38" s="252"/>
      <c r="I38" s="253"/>
      <c r="J38" s="254"/>
      <c r="K38" s="255"/>
      <c r="O38" s="256">
        <v>1</v>
      </c>
    </row>
    <row r="39" spans="1:80" ht="22.5" x14ac:dyDescent="0.2">
      <c r="A39" s="257">
        <v>22</v>
      </c>
      <c r="B39" s="258" t="s">
        <v>168</v>
      </c>
      <c r="C39" s="259" t="s">
        <v>169</v>
      </c>
      <c r="D39" s="260" t="s">
        <v>112</v>
      </c>
      <c r="E39" s="261">
        <v>155</v>
      </c>
      <c r="F39" s="261">
        <v>0</v>
      </c>
      <c r="G39" s="262">
        <f>E39*F39</f>
        <v>0</v>
      </c>
      <c r="H39" s="263">
        <v>0</v>
      </c>
      <c r="I39" s="264">
        <f>E39*H39</f>
        <v>0</v>
      </c>
      <c r="J39" s="263">
        <v>0</v>
      </c>
      <c r="K39" s="264">
        <f>E39*J39</f>
        <v>0</v>
      </c>
      <c r="O39" s="256">
        <v>2</v>
      </c>
      <c r="AA39" s="231">
        <v>1</v>
      </c>
      <c r="AB39" s="231">
        <v>1</v>
      </c>
      <c r="AC39" s="231">
        <v>1</v>
      </c>
      <c r="AZ39" s="231">
        <v>1</v>
      </c>
      <c r="BA39" s="231">
        <f>IF(AZ39=1,G39,0)</f>
        <v>0</v>
      </c>
      <c r="BB39" s="231">
        <f>IF(AZ39=2,G39,0)</f>
        <v>0</v>
      </c>
      <c r="BC39" s="231">
        <f>IF(AZ39=3,G39,0)</f>
        <v>0</v>
      </c>
      <c r="BD39" s="231">
        <f>IF(AZ39=4,G39,0)</f>
        <v>0</v>
      </c>
      <c r="BE39" s="231">
        <f>IF(AZ39=5,G39,0)</f>
        <v>0</v>
      </c>
      <c r="CA39" s="256">
        <v>1</v>
      </c>
      <c r="CB39" s="256">
        <v>1</v>
      </c>
    </row>
    <row r="40" spans="1:80" x14ac:dyDescent="0.2">
      <c r="A40" s="257">
        <v>23</v>
      </c>
      <c r="B40" s="258" t="s">
        <v>170</v>
      </c>
      <c r="C40" s="259" t="s">
        <v>171</v>
      </c>
      <c r="D40" s="260" t="s">
        <v>127</v>
      </c>
      <c r="E40" s="261">
        <v>87.5</v>
      </c>
      <c r="F40" s="261">
        <v>0</v>
      </c>
      <c r="G40" s="262">
        <f>E40*F40</f>
        <v>0</v>
      </c>
      <c r="H40" s="263">
        <v>0</v>
      </c>
      <c r="I40" s="264">
        <f>E40*H40</f>
        <v>0</v>
      </c>
      <c r="J40" s="263">
        <v>0</v>
      </c>
      <c r="K40" s="264">
        <f>E40*J40</f>
        <v>0</v>
      </c>
      <c r="O40" s="256">
        <v>2</v>
      </c>
      <c r="AA40" s="231">
        <v>1</v>
      </c>
      <c r="AB40" s="231">
        <v>1</v>
      </c>
      <c r="AC40" s="231">
        <v>1</v>
      </c>
      <c r="AZ40" s="231">
        <v>1</v>
      </c>
      <c r="BA40" s="231">
        <f>IF(AZ40=1,G40,0)</f>
        <v>0</v>
      </c>
      <c r="BB40" s="231">
        <f>IF(AZ40=2,G40,0)</f>
        <v>0</v>
      </c>
      <c r="BC40" s="231">
        <f>IF(AZ40=3,G40,0)</f>
        <v>0</v>
      </c>
      <c r="BD40" s="231">
        <f>IF(AZ40=4,G40,0)</f>
        <v>0</v>
      </c>
      <c r="BE40" s="231">
        <f>IF(AZ40=5,G40,0)</f>
        <v>0</v>
      </c>
      <c r="CA40" s="256">
        <v>1</v>
      </c>
      <c r="CB40" s="256">
        <v>1</v>
      </c>
    </row>
    <row r="41" spans="1:80" ht="22.5" x14ac:dyDescent="0.2">
      <c r="A41" s="257">
        <v>24</v>
      </c>
      <c r="B41" s="258" t="s">
        <v>172</v>
      </c>
      <c r="C41" s="259" t="s">
        <v>173</v>
      </c>
      <c r="D41" s="260" t="s">
        <v>112</v>
      </c>
      <c r="E41" s="261">
        <v>155</v>
      </c>
      <c r="F41" s="261">
        <v>0</v>
      </c>
      <c r="G41" s="262">
        <f>E41*F41</f>
        <v>0</v>
      </c>
      <c r="H41" s="263">
        <v>0</v>
      </c>
      <c r="I41" s="264">
        <f>E41*H41</f>
        <v>0</v>
      </c>
      <c r="J41" s="263">
        <v>0</v>
      </c>
      <c r="K41" s="264">
        <f>E41*J41</f>
        <v>0</v>
      </c>
      <c r="O41" s="256">
        <v>2</v>
      </c>
      <c r="AA41" s="231">
        <v>1</v>
      </c>
      <c r="AB41" s="231">
        <v>1</v>
      </c>
      <c r="AC41" s="231">
        <v>1</v>
      </c>
      <c r="AZ41" s="231">
        <v>1</v>
      </c>
      <c r="BA41" s="231">
        <f>IF(AZ41=1,G41,0)</f>
        <v>0</v>
      </c>
      <c r="BB41" s="231">
        <f>IF(AZ41=2,G41,0)</f>
        <v>0</v>
      </c>
      <c r="BC41" s="231">
        <f>IF(AZ41=3,G41,0)</f>
        <v>0</v>
      </c>
      <c r="BD41" s="231">
        <f>IF(AZ41=4,G41,0)</f>
        <v>0</v>
      </c>
      <c r="BE41" s="231">
        <f>IF(AZ41=5,G41,0)</f>
        <v>0</v>
      </c>
      <c r="CA41" s="256">
        <v>1</v>
      </c>
      <c r="CB41" s="256">
        <v>1</v>
      </c>
    </row>
    <row r="42" spans="1:80" x14ac:dyDescent="0.2">
      <c r="A42" s="257">
        <v>25</v>
      </c>
      <c r="B42" s="258" t="s">
        <v>174</v>
      </c>
      <c r="C42" s="259" t="s">
        <v>175</v>
      </c>
      <c r="D42" s="260" t="s">
        <v>127</v>
      </c>
      <c r="E42" s="261">
        <v>87.5</v>
      </c>
      <c r="F42" s="261">
        <v>0</v>
      </c>
      <c r="G42" s="262">
        <f>E42*F42</f>
        <v>0</v>
      </c>
      <c r="H42" s="263">
        <v>0</v>
      </c>
      <c r="I42" s="264">
        <f>E42*H42</f>
        <v>0</v>
      </c>
      <c r="J42" s="263">
        <v>0</v>
      </c>
      <c r="K42" s="264">
        <f>E42*J42</f>
        <v>0</v>
      </c>
      <c r="O42" s="256">
        <v>2</v>
      </c>
      <c r="AA42" s="231">
        <v>1</v>
      </c>
      <c r="AB42" s="231">
        <v>1</v>
      </c>
      <c r="AC42" s="231">
        <v>1</v>
      </c>
      <c r="AZ42" s="231">
        <v>1</v>
      </c>
      <c r="BA42" s="231">
        <f>IF(AZ42=1,G42,0)</f>
        <v>0</v>
      </c>
      <c r="BB42" s="231">
        <f>IF(AZ42=2,G42,0)</f>
        <v>0</v>
      </c>
      <c r="BC42" s="231">
        <f>IF(AZ42=3,G42,0)</f>
        <v>0</v>
      </c>
      <c r="BD42" s="231">
        <f>IF(AZ42=4,G42,0)</f>
        <v>0</v>
      </c>
      <c r="BE42" s="231">
        <f>IF(AZ42=5,G42,0)</f>
        <v>0</v>
      </c>
      <c r="CA42" s="256">
        <v>1</v>
      </c>
      <c r="CB42" s="256">
        <v>1</v>
      </c>
    </row>
    <row r="43" spans="1:80" x14ac:dyDescent="0.2">
      <c r="A43" s="257">
        <v>26</v>
      </c>
      <c r="B43" s="258" t="s">
        <v>176</v>
      </c>
      <c r="C43" s="259" t="s">
        <v>177</v>
      </c>
      <c r="D43" s="260" t="s">
        <v>131</v>
      </c>
      <c r="E43" s="261">
        <v>0.77500000000000002</v>
      </c>
      <c r="F43" s="261">
        <v>0</v>
      </c>
      <c r="G43" s="262">
        <f>E43*F43</f>
        <v>0</v>
      </c>
      <c r="H43" s="263">
        <v>0</v>
      </c>
      <c r="I43" s="264">
        <f>E43*H43</f>
        <v>0</v>
      </c>
      <c r="J43" s="263">
        <v>0</v>
      </c>
      <c r="K43" s="264">
        <f>E43*J43</f>
        <v>0</v>
      </c>
      <c r="O43" s="256">
        <v>2</v>
      </c>
      <c r="AA43" s="231">
        <v>1</v>
      </c>
      <c r="AB43" s="231">
        <v>1</v>
      </c>
      <c r="AC43" s="231">
        <v>1</v>
      </c>
      <c r="AZ43" s="231">
        <v>1</v>
      </c>
      <c r="BA43" s="231">
        <f>IF(AZ43=1,G43,0)</f>
        <v>0</v>
      </c>
      <c r="BB43" s="231">
        <f>IF(AZ43=2,G43,0)</f>
        <v>0</v>
      </c>
      <c r="BC43" s="231">
        <f>IF(AZ43=3,G43,0)</f>
        <v>0</v>
      </c>
      <c r="BD43" s="231">
        <f>IF(AZ43=4,G43,0)</f>
        <v>0</v>
      </c>
      <c r="BE43" s="231">
        <f>IF(AZ43=5,G43,0)</f>
        <v>0</v>
      </c>
      <c r="CA43" s="256">
        <v>1</v>
      </c>
      <c r="CB43" s="256">
        <v>1</v>
      </c>
    </row>
    <row r="44" spans="1:80" x14ac:dyDescent="0.2">
      <c r="A44" s="265"/>
      <c r="B44" s="268"/>
      <c r="C44" s="322" t="s">
        <v>178</v>
      </c>
      <c r="D44" s="323"/>
      <c r="E44" s="269">
        <v>0.77500000000000002</v>
      </c>
      <c r="F44" s="270"/>
      <c r="G44" s="271"/>
      <c r="H44" s="272"/>
      <c r="I44" s="266"/>
      <c r="J44" s="273"/>
      <c r="K44" s="266"/>
      <c r="M44" s="267" t="s">
        <v>178</v>
      </c>
      <c r="O44" s="256"/>
    </row>
    <row r="45" spans="1:80" x14ac:dyDescent="0.2">
      <c r="A45" s="257">
        <v>27</v>
      </c>
      <c r="B45" s="258" t="s">
        <v>133</v>
      </c>
      <c r="C45" s="259" t="s">
        <v>134</v>
      </c>
      <c r="D45" s="260" t="s">
        <v>131</v>
      </c>
      <c r="E45" s="261">
        <v>0.77500000000000002</v>
      </c>
      <c r="F45" s="261">
        <v>0</v>
      </c>
      <c r="G45" s="262">
        <f>E45*F45</f>
        <v>0</v>
      </c>
      <c r="H45" s="263">
        <v>0</v>
      </c>
      <c r="I45" s="264">
        <f>E45*H45</f>
        <v>0</v>
      </c>
      <c r="J45" s="263">
        <v>0</v>
      </c>
      <c r="K45" s="264">
        <f>E45*J45</f>
        <v>0</v>
      </c>
      <c r="O45" s="256">
        <v>2</v>
      </c>
      <c r="AA45" s="231">
        <v>1</v>
      </c>
      <c r="AB45" s="231">
        <v>1</v>
      </c>
      <c r="AC45" s="231">
        <v>1</v>
      </c>
      <c r="AZ45" s="231">
        <v>1</v>
      </c>
      <c r="BA45" s="231">
        <f>IF(AZ45=1,G45,0)</f>
        <v>0</v>
      </c>
      <c r="BB45" s="231">
        <f>IF(AZ45=2,G45,0)</f>
        <v>0</v>
      </c>
      <c r="BC45" s="231">
        <f>IF(AZ45=3,G45,0)</f>
        <v>0</v>
      </c>
      <c r="BD45" s="231">
        <f>IF(AZ45=4,G45,0)</f>
        <v>0</v>
      </c>
      <c r="BE45" s="231">
        <f>IF(AZ45=5,G45,0)</f>
        <v>0</v>
      </c>
      <c r="CA45" s="256">
        <v>1</v>
      </c>
      <c r="CB45" s="256">
        <v>1</v>
      </c>
    </row>
    <row r="46" spans="1:80" x14ac:dyDescent="0.2">
      <c r="A46" s="257">
        <v>28</v>
      </c>
      <c r="B46" s="258" t="s">
        <v>179</v>
      </c>
      <c r="C46" s="259" t="s">
        <v>180</v>
      </c>
      <c r="D46" s="260" t="s">
        <v>181</v>
      </c>
      <c r="E46" s="261">
        <v>25</v>
      </c>
      <c r="F46" s="261">
        <v>0</v>
      </c>
      <c r="G46" s="262">
        <f>E46*F46</f>
        <v>0</v>
      </c>
      <c r="H46" s="263">
        <v>0</v>
      </c>
      <c r="I46" s="264">
        <f>E46*H46</f>
        <v>0</v>
      </c>
      <c r="J46" s="263">
        <v>0</v>
      </c>
      <c r="K46" s="264">
        <f>E46*J46</f>
        <v>0</v>
      </c>
      <c r="O46" s="256">
        <v>2</v>
      </c>
      <c r="AA46" s="231">
        <v>1</v>
      </c>
      <c r="AB46" s="231">
        <v>0</v>
      </c>
      <c r="AC46" s="231">
        <v>0</v>
      </c>
      <c r="AZ46" s="231">
        <v>1</v>
      </c>
      <c r="BA46" s="231">
        <f>IF(AZ46=1,G46,0)</f>
        <v>0</v>
      </c>
      <c r="BB46" s="231">
        <f>IF(AZ46=2,G46,0)</f>
        <v>0</v>
      </c>
      <c r="BC46" s="231">
        <f>IF(AZ46=3,G46,0)</f>
        <v>0</v>
      </c>
      <c r="BD46" s="231">
        <f>IF(AZ46=4,G46,0)</f>
        <v>0</v>
      </c>
      <c r="BE46" s="231">
        <f>IF(AZ46=5,G46,0)</f>
        <v>0</v>
      </c>
      <c r="CA46" s="256">
        <v>1</v>
      </c>
      <c r="CB46" s="256">
        <v>0</v>
      </c>
    </row>
    <row r="47" spans="1:80" x14ac:dyDescent="0.2">
      <c r="A47" s="257">
        <v>29</v>
      </c>
      <c r="B47" s="258" t="s">
        <v>137</v>
      </c>
      <c r="C47" s="259" t="s">
        <v>138</v>
      </c>
      <c r="D47" s="260" t="s">
        <v>112</v>
      </c>
      <c r="E47" s="261">
        <v>155</v>
      </c>
      <c r="F47" s="261">
        <v>0</v>
      </c>
      <c r="G47" s="262">
        <f>E47*F47</f>
        <v>0</v>
      </c>
      <c r="H47" s="263">
        <v>0</v>
      </c>
      <c r="I47" s="264">
        <f>E47*H47</f>
        <v>0</v>
      </c>
      <c r="J47" s="263"/>
      <c r="K47" s="264">
        <f>E47*J47</f>
        <v>0</v>
      </c>
      <c r="O47" s="256">
        <v>2</v>
      </c>
      <c r="AA47" s="231">
        <v>12</v>
      </c>
      <c r="AB47" s="231">
        <v>0</v>
      </c>
      <c r="AC47" s="231">
        <v>69</v>
      </c>
      <c r="AZ47" s="231">
        <v>1</v>
      </c>
      <c r="BA47" s="231">
        <f>IF(AZ47=1,G47,0)</f>
        <v>0</v>
      </c>
      <c r="BB47" s="231">
        <f>IF(AZ47=2,G47,0)</f>
        <v>0</v>
      </c>
      <c r="BC47" s="231">
        <f>IF(AZ47=3,G47,0)</f>
        <v>0</v>
      </c>
      <c r="BD47" s="231">
        <f>IF(AZ47=4,G47,0)</f>
        <v>0</v>
      </c>
      <c r="BE47" s="231">
        <f>IF(AZ47=5,G47,0)</f>
        <v>0</v>
      </c>
      <c r="CA47" s="256">
        <v>12</v>
      </c>
      <c r="CB47" s="256">
        <v>0</v>
      </c>
    </row>
    <row r="48" spans="1:80" x14ac:dyDescent="0.2">
      <c r="A48" s="265"/>
      <c r="B48" s="268"/>
      <c r="C48" s="322" t="s">
        <v>182</v>
      </c>
      <c r="D48" s="323"/>
      <c r="E48" s="269">
        <v>155</v>
      </c>
      <c r="F48" s="270"/>
      <c r="G48" s="271"/>
      <c r="H48" s="272"/>
      <c r="I48" s="266"/>
      <c r="J48" s="273"/>
      <c r="K48" s="266"/>
      <c r="M48" s="267" t="s">
        <v>182</v>
      </c>
      <c r="O48" s="256"/>
    </row>
    <row r="49" spans="1:80" x14ac:dyDescent="0.2">
      <c r="A49" s="257">
        <v>30</v>
      </c>
      <c r="B49" s="258" t="s">
        <v>140</v>
      </c>
      <c r="C49" s="259" t="s">
        <v>183</v>
      </c>
      <c r="D49" s="260" t="s">
        <v>142</v>
      </c>
      <c r="E49" s="261">
        <v>7.75</v>
      </c>
      <c r="F49" s="261">
        <v>0</v>
      </c>
      <c r="G49" s="262">
        <f>E49*F49</f>
        <v>0</v>
      </c>
      <c r="H49" s="263">
        <v>0</v>
      </c>
      <c r="I49" s="264">
        <f>E49*H49</f>
        <v>0</v>
      </c>
      <c r="J49" s="263"/>
      <c r="K49" s="264">
        <f>E49*J49</f>
        <v>0</v>
      </c>
      <c r="O49" s="256">
        <v>2</v>
      </c>
      <c r="AA49" s="231">
        <v>12</v>
      </c>
      <c r="AB49" s="231">
        <v>0</v>
      </c>
      <c r="AC49" s="231">
        <v>70</v>
      </c>
      <c r="AZ49" s="231">
        <v>1</v>
      </c>
      <c r="BA49" s="231">
        <f>IF(AZ49=1,G49,0)</f>
        <v>0</v>
      </c>
      <c r="BB49" s="231">
        <f>IF(AZ49=2,G49,0)</f>
        <v>0</v>
      </c>
      <c r="BC49" s="231">
        <f>IF(AZ49=3,G49,0)</f>
        <v>0</v>
      </c>
      <c r="BD49" s="231">
        <f>IF(AZ49=4,G49,0)</f>
        <v>0</v>
      </c>
      <c r="BE49" s="231">
        <f>IF(AZ49=5,G49,0)</f>
        <v>0</v>
      </c>
      <c r="CA49" s="256">
        <v>12</v>
      </c>
      <c r="CB49" s="256">
        <v>0</v>
      </c>
    </row>
    <row r="50" spans="1:80" x14ac:dyDescent="0.2">
      <c r="A50" s="265"/>
      <c r="B50" s="268"/>
      <c r="C50" s="322" t="s">
        <v>184</v>
      </c>
      <c r="D50" s="323"/>
      <c r="E50" s="269">
        <v>7.75</v>
      </c>
      <c r="F50" s="270"/>
      <c r="G50" s="271"/>
      <c r="H50" s="272"/>
      <c r="I50" s="266"/>
      <c r="J50" s="273"/>
      <c r="K50" s="266"/>
      <c r="M50" s="267" t="s">
        <v>184</v>
      </c>
      <c r="O50" s="256"/>
    </row>
    <row r="51" spans="1:80" x14ac:dyDescent="0.2">
      <c r="A51" s="257">
        <v>31</v>
      </c>
      <c r="B51" s="258" t="s">
        <v>185</v>
      </c>
      <c r="C51" s="259" t="s">
        <v>186</v>
      </c>
      <c r="D51" s="260" t="s">
        <v>112</v>
      </c>
      <c r="E51" s="261">
        <v>155</v>
      </c>
      <c r="F51" s="261">
        <v>0</v>
      </c>
      <c r="G51" s="262">
        <f t="shared" ref="G51:G60" si="8">E51*F51</f>
        <v>0</v>
      </c>
      <c r="H51" s="263">
        <v>0</v>
      </c>
      <c r="I51" s="264">
        <f t="shared" ref="I51:I60" si="9">E51*H51</f>
        <v>0</v>
      </c>
      <c r="J51" s="263"/>
      <c r="K51" s="264">
        <f t="shared" ref="K51:K60" si="10">E51*J51</f>
        <v>0</v>
      </c>
      <c r="O51" s="256">
        <v>2</v>
      </c>
      <c r="AA51" s="231">
        <v>12</v>
      </c>
      <c r="AB51" s="231">
        <v>0</v>
      </c>
      <c r="AC51" s="231">
        <v>71</v>
      </c>
      <c r="AZ51" s="231">
        <v>1</v>
      </c>
      <c r="BA51" s="231">
        <f t="shared" ref="BA51:BA60" si="11">IF(AZ51=1,G51,0)</f>
        <v>0</v>
      </c>
      <c r="BB51" s="231">
        <f t="shared" ref="BB51:BB60" si="12">IF(AZ51=2,G51,0)</f>
        <v>0</v>
      </c>
      <c r="BC51" s="231">
        <f t="shared" ref="BC51:BC60" si="13">IF(AZ51=3,G51,0)</f>
        <v>0</v>
      </c>
      <c r="BD51" s="231">
        <f t="shared" ref="BD51:BD60" si="14">IF(AZ51=4,G51,0)</f>
        <v>0</v>
      </c>
      <c r="BE51" s="231">
        <f t="shared" ref="BE51:BE60" si="15">IF(AZ51=5,G51,0)</f>
        <v>0</v>
      </c>
      <c r="CA51" s="256">
        <v>12</v>
      </c>
      <c r="CB51" s="256">
        <v>0</v>
      </c>
    </row>
    <row r="52" spans="1:80" x14ac:dyDescent="0.2">
      <c r="A52" s="257">
        <v>32</v>
      </c>
      <c r="B52" s="258" t="s">
        <v>187</v>
      </c>
      <c r="C52" s="259" t="s">
        <v>188</v>
      </c>
      <c r="D52" s="260" t="s">
        <v>112</v>
      </c>
      <c r="E52" s="261">
        <v>67</v>
      </c>
      <c r="F52" s="261">
        <v>0</v>
      </c>
      <c r="G52" s="262">
        <f t="shared" si="8"/>
        <v>0</v>
      </c>
      <c r="H52" s="263">
        <v>0</v>
      </c>
      <c r="I52" s="264">
        <f t="shared" si="9"/>
        <v>0</v>
      </c>
      <c r="J52" s="263"/>
      <c r="K52" s="264">
        <f t="shared" si="10"/>
        <v>0</v>
      </c>
      <c r="O52" s="256">
        <v>2</v>
      </c>
      <c r="AA52" s="231">
        <v>3</v>
      </c>
      <c r="AB52" s="231">
        <v>1</v>
      </c>
      <c r="AC52" s="231" t="s">
        <v>187</v>
      </c>
      <c r="AZ52" s="231">
        <v>1</v>
      </c>
      <c r="BA52" s="231">
        <f t="shared" si="11"/>
        <v>0</v>
      </c>
      <c r="BB52" s="231">
        <f t="shared" si="12"/>
        <v>0</v>
      </c>
      <c r="BC52" s="231">
        <f t="shared" si="13"/>
        <v>0</v>
      </c>
      <c r="BD52" s="231">
        <f t="shared" si="14"/>
        <v>0</v>
      </c>
      <c r="BE52" s="231">
        <f t="shared" si="15"/>
        <v>0</v>
      </c>
      <c r="CA52" s="256">
        <v>3</v>
      </c>
      <c r="CB52" s="256">
        <v>1</v>
      </c>
    </row>
    <row r="53" spans="1:80" x14ac:dyDescent="0.2">
      <c r="A53" s="257">
        <v>33</v>
      </c>
      <c r="B53" s="258" t="s">
        <v>189</v>
      </c>
      <c r="C53" s="259" t="s">
        <v>190</v>
      </c>
      <c r="D53" s="260" t="s">
        <v>112</v>
      </c>
      <c r="E53" s="261">
        <v>50</v>
      </c>
      <c r="F53" s="261">
        <v>0</v>
      </c>
      <c r="G53" s="262">
        <f t="shared" si="8"/>
        <v>0</v>
      </c>
      <c r="H53" s="263">
        <v>2E-3</v>
      </c>
      <c r="I53" s="264">
        <f t="shared" si="9"/>
        <v>0.1</v>
      </c>
      <c r="J53" s="263"/>
      <c r="K53" s="264">
        <f t="shared" si="10"/>
        <v>0</v>
      </c>
      <c r="O53" s="256">
        <v>2</v>
      </c>
      <c r="AA53" s="231">
        <v>3</v>
      </c>
      <c r="AB53" s="231">
        <v>1</v>
      </c>
      <c r="AC53" s="231" t="s">
        <v>189</v>
      </c>
      <c r="AZ53" s="231">
        <v>1</v>
      </c>
      <c r="BA53" s="231">
        <f t="shared" si="11"/>
        <v>0</v>
      </c>
      <c r="BB53" s="231">
        <f t="shared" si="12"/>
        <v>0</v>
      </c>
      <c r="BC53" s="231">
        <f t="shared" si="13"/>
        <v>0</v>
      </c>
      <c r="BD53" s="231">
        <f t="shared" si="14"/>
        <v>0</v>
      </c>
      <c r="BE53" s="231">
        <f t="shared" si="15"/>
        <v>0</v>
      </c>
      <c r="CA53" s="256">
        <v>3</v>
      </c>
      <c r="CB53" s="256">
        <v>1</v>
      </c>
    </row>
    <row r="54" spans="1:80" x14ac:dyDescent="0.2">
      <c r="A54" s="257">
        <v>34</v>
      </c>
      <c r="B54" s="258" t="s">
        <v>191</v>
      </c>
      <c r="C54" s="259" t="s">
        <v>192</v>
      </c>
      <c r="D54" s="260" t="s">
        <v>112</v>
      </c>
      <c r="E54" s="261">
        <v>9</v>
      </c>
      <c r="F54" s="261">
        <v>0</v>
      </c>
      <c r="G54" s="262">
        <f t="shared" si="8"/>
        <v>0</v>
      </c>
      <c r="H54" s="263">
        <v>0</v>
      </c>
      <c r="I54" s="264">
        <f t="shared" si="9"/>
        <v>0</v>
      </c>
      <c r="J54" s="263"/>
      <c r="K54" s="264">
        <f t="shared" si="10"/>
        <v>0</v>
      </c>
      <c r="O54" s="256">
        <v>2</v>
      </c>
      <c r="AA54" s="231">
        <v>3</v>
      </c>
      <c r="AB54" s="231">
        <v>1</v>
      </c>
      <c r="AC54" s="231" t="s">
        <v>191</v>
      </c>
      <c r="AZ54" s="231">
        <v>1</v>
      </c>
      <c r="BA54" s="231">
        <f t="shared" si="11"/>
        <v>0</v>
      </c>
      <c r="BB54" s="231">
        <f t="shared" si="12"/>
        <v>0</v>
      </c>
      <c r="BC54" s="231">
        <f t="shared" si="13"/>
        <v>0</v>
      </c>
      <c r="BD54" s="231">
        <f t="shared" si="14"/>
        <v>0</v>
      </c>
      <c r="BE54" s="231">
        <f t="shared" si="15"/>
        <v>0</v>
      </c>
      <c r="CA54" s="256">
        <v>3</v>
      </c>
      <c r="CB54" s="256">
        <v>1</v>
      </c>
    </row>
    <row r="55" spans="1:80" x14ac:dyDescent="0.2">
      <c r="A55" s="257">
        <v>35</v>
      </c>
      <c r="B55" s="258" t="s">
        <v>193</v>
      </c>
      <c r="C55" s="259" t="s">
        <v>194</v>
      </c>
      <c r="D55" s="260" t="s">
        <v>112</v>
      </c>
      <c r="E55" s="261">
        <v>28</v>
      </c>
      <c r="F55" s="261">
        <v>0</v>
      </c>
      <c r="G55" s="262">
        <f t="shared" si="8"/>
        <v>0</v>
      </c>
      <c r="H55" s="263">
        <v>3.5000000000000001E-3</v>
      </c>
      <c r="I55" s="264">
        <f t="shared" si="9"/>
        <v>9.8000000000000004E-2</v>
      </c>
      <c r="J55" s="263"/>
      <c r="K55" s="264">
        <f t="shared" si="10"/>
        <v>0</v>
      </c>
      <c r="O55" s="256">
        <v>2</v>
      </c>
      <c r="AA55" s="231">
        <v>3</v>
      </c>
      <c r="AB55" s="231">
        <v>1</v>
      </c>
      <c r="AC55" s="231" t="s">
        <v>193</v>
      </c>
      <c r="AZ55" s="231">
        <v>1</v>
      </c>
      <c r="BA55" s="231">
        <f t="shared" si="11"/>
        <v>0</v>
      </c>
      <c r="BB55" s="231">
        <f t="shared" si="12"/>
        <v>0</v>
      </c>
      <c r="BC55" s="231">
        <f t="shared" si="13"/>
        <v>0</v>
      </c>
      <c r="BD55" s="231">
        <f t="shared" si="14"/>
        <v>0</v>
      </c>
      <c r="BE55" s="231">
        <f t="shared" si="15"/>
        <v>0</v>
      </c>
      <c r="CA55" s="256">
        <v>3</v>
      </c>
      <c r="CB55" s="256">
        <v>1</v>
      </c>
    </row>
    <row r="56" spans="1:80" x14ac:dyDescent="0.2">
      <c r="A56" s="257">
        <v>36</v>
      </c>
      <c r="B56" s="258" t="s">
        <v>195</v>
      </c>
      <c r="C56" s="259" t="s">
        <v>196</v>
      </c>
      <c r="D56" s="260" t="s">
        <v>112</v>
      </c>
      <c r="E56" s="261">
        <v>1</v>
      </c>
      <c r="F56" s="261">
        <v>0</v>
      </c>
      <c r="G56" s="262">
        <f t="shared" si="8"/>
        <v>0</v>
      </c>
      <c r="H56" s="263">
        <v>2E-3</v>
      </c>
      <c r="I56" s="264">
        <f t="shared" si="9"/>
        <v>2E-3</v>
      </c>
      <c r="J56" s="263"/>
      <c r="K56" s="264">
        <f t="shared" si="10"/>
        <v>0</v>
      </c>
      <c r="O56" s="256">
        <v>2</v>
      </c>
      <c r="AA56" s="231">
        <v>3</v>
      </c>
      <c r="AB56" s="231">
        <v>1</v>
      </c>
      <c r="AC56" s="231">
        <v>2656019</v>
      </c>
      <c r="AZ56" s="231">
        <v>1</v>
      </c>
      <c r="BA56" s="231">
        <f t="shared" si="11"/>
        <v>0</v>
      </c>
      <c r="BB56" s="231">
        <f t="shared" si="12"/>
        <v>0</v>
      </c>
      <c r="BC56" s="231">
        <f t="shared" si="13"/>
        <v>0</v>
      </c>
      <c r="BD56" s="231">
        <f t="shared" si="14"/>
        <v>0</v>
      </c>
      <c r="BE56" s="231">
        <f t="shared" si="15"/>
        <v>0</v>
      </c>
      <c r="CA56" s="256">
        <v>3</v>
      </c>
      <c r="CB56" s="256">
        <v>1</v>
      </c>
    </row>
    <row r="57" spans="1:80" x14ac:dyDescent="0.2">
      <c r="A57" s="257">
        <v>37</v>
      </c>
      <c r="B57" s="258" t="s">
        <v>197</v>
      </c>
      <c r="C57" s="259" t="s">
        <v>198</v>
      </c>
      <c r="D57" s="260" t="s">
        <v>112</v>
      </c>
      <c r="E57" s="261">
        <v>20</v>
      </c>
      <c r="F57" s="261">
        <v>0</v>
      </c>
      <c r="G57" s="262">
        <f t="shared" si="8"/>
        <v>0</v>
      </c>
      <c r="H57" s="263">
        <v>0.65</v>
      </c>
      <c r="I57" s="264">
        <f t="shared" si="9"/>
        <v>13</v>
      </c>
      <c r="J57" s="263"/>
      <c r="K57" s="264">
        <f t="shared" si="10"/>
        <v>0</v>
      </c>
      <c r="O57" s="256">
        <v>2</v>
      </c>
      <c r="AA57" s="231">
        <v>3</v>
      </c>
      <c r="AB57" s="231">
        <v>1</v>
      </c>
      <c r="AC57" s="231" t="s">
        <v>197</v>
      </c>
      <c r="AZ57" s="231">
        <v>1</v>
      </c>
      <c r="BA57" s="231">
        <f t="shared" si="11"/>
        <v>0</v>
      </c>
      <c r="BB57" s="231">
        <f t="shared" si="12"/>
        <v>0</v>
      </c>
      <c r="BC57" s="231">
        <f t="shared" si="13"/>
        <v>0</v>
      </c>
      <c r="BD57" s="231">
        <f t="shared" si="14"/>
        <v>0</v>
      </c>
      <c r="BE57" s="231">
        <f t="shared" si="15"/>
        <v>0</v>
      </c>
      <c r="CA57" s="256">
        <v>3</v>
      </c>
      <c r="CB57" s="256">
        <v>1</v>
      </c>
    </row>
    <row r="58" spans="1:80" x14ac:dyDescent="0.2">
      <c r="A58" s="257">
        <v>38</v>
      </c>
      <c r="B58" s="258" t="s">
        <v>199</v>
      </c>
      <c r="C58" s="259" t="s">
        <v>156</v>
      </c>
      <c r="D58" s="260" t="s">
        <v>131</v>
      </c>
      <c r="E58" s="261">
        <v>8.75</v>
      </c>
      <c r="F58" s="261">
        <v>0</v>
      </c>
      <c r="G58" s="262">
        <f t="shared" si="8"/>
        <v>0</v>
      </c>
      <c r="H58" s="263">
        <v>0</v>
      </c>
      <c r="I58" s="264">
        <f t="shared" si="9"/>
        <v>0</v>
      </c>
      <c r="J58" s="263"/>
      <c r="K58" s="264">
        <f t="shared" si="10"/>
        <v>0</v>
      </c>
      <c r="O58" s="256">
        <v>2</v>
      </c>
      <c r="AA58" s="231">
        <v>3</v>
      </c>
      <c r="AB58" s="231">
        <v>1</v>
      </c>
      <c r="AC58" s="231">
        <v>103911001</v>
      </c>
      <c r="AZ58" s="231">
        <v>1</v>
      </c>
      <c r="BA58" s="231">
        <f t="shared" si="11"/>
        <v>0</v>
      </c>
      <c r="BB58" s="231">
        <f t="shared" si="12"/>
        <v>0</v>
      </c>
      <c r="BC58" s="231">
        <f t="shared" si="13"/>
        <v>0</v>
      </c>
      <c r="BD58" s="231">
        <f t="shared" si="14"/>
        <v>0</v>
      </c>
      <c r="BE58" s="231">
        <f t="shared" si="15"/>
        <v>0</v>
      </c>
      <c r="CA58" s="256">
        <v>3</v>
      </c>
      <c r="CB58" s="256">
        <v>1</v>
      </c>
    </row>
    <row r="59" spans="1:80" x14ac:dyDescent="0.2">
      <c r="A59" s="257">
        <v>39</v>
      </c>
      <c r="B59" s="258" t="s">
        <v>200</v>
      </c>
      <c r="C59" s="259" t="s">
        <v>201</v>
      </c>
      <c r="D59" s="260" t="s">
        <v>112</v>
      </c>
      <c r="E59" s="261">
        <v>20</v>
      </c>
      <c r="F59" s="261">
        <v>0</v>
      </c>
      <c r="G59" s="262">
        <f t="shared" si="8"/>
        <v>0</v>
      </c>
      <c r="H59" s="263">
        <v>0</v>
      </c>
      <c r="I59" s="264">
        <f t="shared" si="9"/>
        <v>0</v>
      </c>
      <c r="J59" s="263"/>
      <c r="K59" s="264">
        <f t="shared" si="10"/>
        <v>0</v>
      </c>
      <c r="O59" s="256">
        <v>2</v>
      </c>
      <c r="AA59" s="231">
        <v>3</v>
      </c>
      <c r="AB59" s="231">
        <v>7</v>
      </c>
      <c r="AC59" s="231">
        <v>31118112020</v>
      </c>
      <c r="AZ59" s="231">
        <v>1</v>
      </c>
      <c r="BA59" s="231">
        <f t="shared" si="11"/>
        <v>0</v>
      </c>
      <c r="BB59" s="231">
        <f t="shared" si="12"/>
        <v>0</v>
      </c>
      <c r="BC59" s="231">
        <f t="shared" si="13"/>
        <v>0</v>
      </c>
      <c r="BD59" s="231">
        <f t="shared" si="14"/>
        <v>0</v>
      </c>
      <c r="BE59" s="231">
        <f t="shared" si="15"/>
        <v>0</v>
      </c>
      <c r="CA59" s="256">
        <v>3</v>
      </c>
      <c r="CB59" s="256">
        <v>7</v>
      </c>
    </row>
    <row r="60" spans="1:80" x14ac:dyDescent="0.2">
      <c r="A60" s="257">
        <v>40</v>
      </c>
      <c r="B60" s="258" t="s">
        <v>202</v>
      </c>
      <c r="C60" s="259" t="s">
        <v>203</v>
      </c>
      <c r="D60" s="260" t="s">
        <v>181</v>
      </c>
      <c r="E60" s="261">
        <v>27.5</v>
      </c>
      <c r="F60" s="261">
        <v>0</v>
      </c>
      <c r="G60" s="262">
        <f t="shared" si="8"/>
        <v>0</v>
      </c>
      <c r="H60" s="263">
        <v>0</v>
      </c>
      <c r="I60" s="264">
        <f t="shared" si="9"/>
        <v>0</v>
      </c>
      <c r="J60" s="263"/>
      <c r="K60" s="264">
        <f t="shared" si="10"/>
        <v>0</v>
      </c>
      <c r="O60" s="256">
        <v>2</v>
      </c>
      <c r="AA60" s="231">
        <v>3</v>
      </c>
      <c r="AB60" s="231">
        <v>7</v>
      </c>
      <c r="AC60" s="231">
        <v>314520511</v>
      </c>
      <c r="AZ60" s="231">
        <v>1</v>
      </c>
      <c r="BA60" s="231">
        <f t="shared" si="11"/>
        <v>0</v>
      </c>
      <c r="BB60" s="231">
        <f t="shared" si="12"/>
        <v>0</v>
      </c>
      <c r="BC60" s="231">
        <f t="shared" si="13"/>
        <v>0</v>
      </c>
      <c r="BD60" s="231">
        <f t="shared" si="14"/>
        <v>0</v>
      </c>
      <c r="BE60" s="231">
        <f t="shared" si="15"/>
        <v>0</v>
      </c>
      <c r="CA60" s="256">
        <v>3</v>
      </c>
      <c r="CB60" s="256">
        <v>7</v>
      </c>
    </row>
    <row r="61" spans="1:80" x14ac:dyDescent="0.2">
      <c r="A61" s="265"/>
      <c r="B61" s="268"/>
      <c r="C61" s="322" t="s">
        <v>204</v>
      </c>
      <c r="D61" s="323"/>
      <c r="E61" s="269">
        <v>27.5</v>
      </c>
      <c r="F61" s="270"/>
      <c r="G61" s="271"/>
      <c r="H61" s="272"/>
      <c r="I61" s="266"/>
      <c r="J61" s="273"/>
      <c r="K61" s="266"/>
      <c r="M61" s="267" t="s">
        <v>204</v>
      </c>
      <c r="O61" s="256"/>
    </row>
    <row r="62" spans="1:80" ht="22.5" x14ac:dyDescent="0.2">
      <c r="A62" s="257">
        <v>41</v>
      </c>
      <c r="B62" s="258" t="s">
        <v>205</v>
      </c>
      <c r="C62" s="259" t="s">
        <v>206</v>
      </c>
      <c r="D62" s="260" t="s">
        <v>207</v>
      </c>
      <c r="E62" s="261">
        <v>2.93</v>
      </c>
      <c r="F62" s="261">
        <v>0</v>
      </c>
      <c r="G62" s="262">
        <f>E62*F62</f>
        <v>0</v>
      </c>
      <c r="H62" s="263">
        <v>1</v>
      </c>
      <c r="I62" s="264">
        <f>E62*H62</f>
        <v>2.93</v>
      </c>
      <c r="J62" s="263"/>
      <c r="K62" s="264">
        <f>E62*J62</f>
        <v>0</v>
      </c>
      <c r="O62" s="256">
        <v>2</v>
      </c>
      <c r="AA62" s="231">
        <v>3</v>
      </c>
      <c r="AB62" s="231">
        <v>1</v>
      </c>
      <c r="AC62" s="231" t="s">
        <v>205</v>
      </c>
      <c r="AZ62" s="231">
        <v>1</v>
      </c>
      <c r="BA62" s="231">
        <f>IF(AZ62=1,G62,0)</f>
        <v>0</v>
      </c>
      <c r="BB62" s="231">
        <f>IF(AZ62=2,G62,0)</f>
        <v>0</v>
      </c>
      <c r="BC62" s="231">
        <f>IF(AZ62=3,G62,0)</f>
        <v>0</v>
      </c>
      <c r="BD62" s="231">
        <f>IF(AZ62=4,G62,0)</f>
        <v>0</v>
      </c>
      <c r="BE62" s="231">
        <f>IF(AZ62=5,G62,0)</f>
        <v>0</v>
      </c>
      <c r="CA62" s="256">
        <v>3</v>
      </c>
      <c r="CB62" s="256">
        <v>1</v>
      </c>
    </row>
    <row r="63" spans="1:80" x14ac:dyDescent="0.2">
      <c r="A63" s="265"/>
      <c r="B63" s="268"/>
      <c r="C63" s="322" t="s">
        <v>208</v>
      </c>
      <c r="D63" s="323"/>
      <c r="E63" s="269">
        <v>2.93</v>
      </c>
      <c r="F63" s="270"/>
      <c r="G63" s="271"/>
      <c r="H63" s="272"/>
      <c r="I63" s="266"/>
      <c r="J63" s="273"/>
      <c r="K63" s="266"/>
      <c r="M63" s="267" t="s">
        <v>208</v>
      </c>
      <c r="O63" s="256"/>
    </row>
    <row r="64" spans="1:80" x14ac:dyDescent="0.2">
      <c r="A64" s="274"/>
      <c r="B64" s="275" t="s">
        <v>98</v>
      </c>
      <c r="C64" s="276" t="s">
        <v>167</v>
      </c>
      <c r="D64" s="277"/>
      <c r="E64" s="278"/>
      <c r="F64" s="279"/>
      <c r="G64" s="280">
        <f>SUM(G38:G63)</f>
        <v>0</v>
      </c>
      <c r="H64" s="281"/>
      <c r="I64" s="282">
        <f>SUM(I38:I63)</f>
        <v>16.13</v>
      </c>
      <c r="J64" s="281"/>
      <c r="K64" s="282">
        <f>SUM(K38:K63)</f>
        <v>0</v>
      </c>
      <c r="O64" s="256">
        <v>4</v>
      </c>
      <c r="BA64" s="283">
        <f>SUM(BA38:BA63)</f>
        <v>0</v>
      </c>
      <c r="BB64" s="283">
        <f>SUM(BB38:BB63)</f>
        <v>0</v>
      </c>
      <c r="BC64" s="283">
        <f>SUM(BC38:BC63)</f>
        <v>0</v>
      </c>
      <c r="BD64" s="283">
        <f>SUM(BD38:BD63)</f>
        <v>0</v>
      </c>
      <c r="BE64" s="283">
        <f>SUM(BE38:BE63)</f>
        <v>0</v>
      </c>
    </row>
    <row r="65" spans="1:80" x14ac:dyDescent="0.2">
      <c r="A65" s="246" t="s">
        <v>96</v>
      </c>
      <c r="B65" s="247" t="s">
        <v>209</v>
      </c>
      <c r="C65" s="248" t="s">
        <v>210</v>
      </c>
      <c r="D65" s="249"/>
      <c r="E65" s="250"/>
      <c r="F65" s="250"/>
      <c r="G65" s="251"/>
      <c r="H65" s="252"/>
      <c r="I65" s="253"/>
      <c r="J65" s="254"/>
      <c r="K65" s="255"/>
      <c r="O65" s="256">
        <v>1</v>
      </c>
    </row>
    <row r="66" spans="1:80" ht="22.5" x14ac:dyDescent="0.2">
      <c r="A66" s="257">
        <v>42</v>
      </c>
      <c r="B66" s="258" t="s">
        <v>212</v>
      </c>
      <c r="C66" s="259" t="s">
        <v>213</v>
      </c>
      <c r="D66" s="260" t="s">
        <v>112</v>
      </c>
      <c r="E66" s="261">
        <v>9</v>
      </c>
      <c r="F66" s="261">
        <v>0</v>
      </c>
      <c r="G66" s="262">
        <f>E66*F66</f>
        <v>0</v>
      </c>
      <c r="H66" s="263">
        <v>0</v>
      </c>
      <c r="I66" s="264">
        <f>E66*H66</f>
        <v>0</v>
      </c>
      <c r="J66" s="263">
        <v>0</v>
      </c>
      <c r="K66" s="264">
        <f>E66*J66</f>
        <v>0</v>
      </c>
      <c r="O66" s="256">
        <v>2</v>
      </c>
      <c r="AA66" s="231">
        <v>1</v>
      </c>
      <c r="AB66" s="231">
        <v>1</v>
      </c>
      <c r="AC66" s="231">
        <v>1</v>
      </c>
      <c r="AZ66" s="231">
        <v>1</v>
      </c>
      <c r="BA66" s="231">
        <f>IF(AZ66=1,G66,0)</f>
        <v>0</v>
      </c>
      <c r="BB66" s="231">
        <f>IF(AZ66=2,G66,0)</f>
        <v>0</v>
      </c>
      <c r="BC66" s="231">
        <f>IF(AZ66=3,G66,0)</f>
        <v>0</v>
      </c>
      <c r="BD66" s="231">
        <f>IF(AZ66=4,G66,0)</f>
        <v>0</v>
      </c>
      <c r="BE66" s="231">
        <f>IF(AZ66=5,G66,0)</f>
        <v>0</v>
      </c>
      <c r="CA66" s="256">
        <v>1</v>
      </c>
      <c r="CB66" s="256">
        <v>1</v>
      </c>
    </row>
    <row r="67" spans="1:80" ht="22.5" x14ac:dyDescent="0.2">
      <c r="A67" s="257">
        <v>43</v>
      </c>
      <c r="B67" s="258" t="s">
        <v>214</v>
      </c>
      <c r="C67" s="259" t="s">
        <v>215</v>
      </c>
      <c r="D67" s="260" t="s">
        <v>112</v>
      </c>
      <c r="E67" s="261">
        <v>9</v>
      </c>
      <c r="F67" s="261">
        <v>0</v>
      </c>
      <c r="G67" s="262">
        <f>E67*F67</f>
        <v>0</v>
      </c>
      <c r="H67" s="263">
        <v>0</v>
      </c>
      <c r="I67" s="264">
        <f>E67*H67</f>
        <v>0</v>
      </c>
      <c r="J67" s="263">
        <v>0</v>
      </c>
      <c r="K67" s="264">
        <f>E67*J67</f>
        <v>0</v>
      </c>
      <c r="O67" s="256">
        <v>2</v>
      </c>
      <c r="AA67" s="231">
        <v>1</v>
      </c>
      <c r="AB67" s="231">
        <v>1</v>
      </c>
      <c r="AC67" s="231">
        <v>1</v>
      </c>
      <c r="AZ67" s="231">
        <v>1</v>
      </c>
      <c r="BA67" s="231">
        <f>IF(AZ67=1,G67,0)</f>
        <v>0</v>
      </c>
      <c r="BB67" s="231">
        <f>IF(AZ67=2,G67,0)</f>
        <v>0</v>
      </c>
      <c r="BC67" s="231">
        <f>IF(AZ67=3,G67,0)</f>
        <v>0</v>
      </c>
      <c r="BD67" s="231">
        <f>IF(AZ67=4,G67,0)</f>
        <v>0</v>
      </c>
      <c r="BE67" s="231">
        <f>IF(AZ67=5,G67,0)</f>
        <v>0</v>
      </c>
      <c r="CA67" s="256">
        <v>1</v>
      </c>
      <c r="CB67" s="256">
        <v>1</v>
      </c>
    </row>
    <row r="68" spans="1:80" x14ac:dyDescent="0.2">
      <c r="A68" s="257">
        <v>44</v>
      </c>
      <c r="B68" s="258" t="s">
        <v>216</v>
      </c>
      <c r="C68" s="259" t="s">
        <v>175</v>
      </c>
      <c r="D68" s="260" t="s">
        <v>127</v>
      </c>
      <c r="E68" s="261">
        <v>0.56299999999999994</v>
      </c>
      <c r="F68" s="261">
        <v>0</v>
      </c>
      <c r="G68" s="262">
        <f>E68*F68</f>
        <v>0</v>
      </c>
      <c r="H68" s="263">
        <v>0</v>
      </c>
      <c r="I68" s="264">
        <f>E68*H68</f>
        <v>0</v>
      </c>
      <c r="J68" s="263">
        <v>0</v>
      </c>
      <c r="K68" s="264">
        <f>E68*J68</f>
        <v>0</v>
      </c>
      <c r="O68" s="256">
        <v>2</v>
      </c>
      <c r="AA68" s="231">
        <v>1</v>
      </c>
      <c r="AB68" s="231">
        <v>0</v>
      </c>
      <c r="AC68" s="231">
        <v>0</v>
      </c>
      <c r="AZ68" s="231">
        <v>1</v>
      </c>
      <c r="BA68" s="231">
        <f>IF(AZ68=1,G68,0)</f>
        <v>0</v>
      </c>
      <c r="BB68" s="231">
        <f>IF(AZ68=2,G68,0)</f>
        <v>0</v>
      </c>
      <c r="BC68" s="231">
        <f>IF(AZ68=3,G68,0)</f>
        <v>0</v>
      </c>
      <c r="BD68" s="231">
        <f>IF(AZ68=4,G68,0)</f>
        <v>0</v>
      </c>
      <c r="BE68" s="231">
        <f>IF(AZ68=5,G68,0)</f>
        <v>0</v>
      </c>
      <c r="CA68" s="256">
        <v>1</v>
      </c>
      <c r="CB68" s="256">
        <v>0</v>
      </c>
    </row>
    <row r="69" spans="1:80" x14ac:dyDescent="0.2">
      <c r="A69" s="257">
        <v>45</v>
      </c>
      <c r="B69" s="258" t="s">
        <v>176</v>
      </c>
      <c r="C69" s="259" t="s">
        <v>177</v>
      </c>
      <c r="D69" s="260" t="s">
        <v>131</v>
      </c>
      <c r="E69" s="261">
        <v>0.09</v>
      </c>
      <c r="F69" s="261">
        <v>0</v>
      </c>
      <c r="G69" s="262">
        <f>E69*F69</f>
        <v>0</v>
      </c>
      <c r="H69" s="263">
        <v>0</v>
      </c>
      <c r="I69" s="264">
        <f>E69*H69</f>
        <v>0</v>
      </c>
      <c r="J69" s="263">
        <v>0</v>
      </c>
      <c r="K69" s="264">
        <f>E69*J69</f>
        <v>0</v>
      </c>
      <c r="O69" s="256">
        <v>2</v>
      </c>
      <c r="AA69" s="231">
        <v>1</v>
      </c>
      <c r="AB69" s="231">
        <v>1</v>
      </c>
      <c r="AC69" s="231">
        <v>1</v>
      </c>
      <c r="AZ69" s="231">
        <v>1</v>
      </c>
      <c r="BA69" s="231">
        <f>IF(AZ69=1,G69,0)</f>
        <v>0</v>
      </c>
      <c r="BB69" s="231">
        <f>IF(AZ69=2,G69,0)</f>
        <v>0</v>
      </c>
      <c r="BC69" s="231">
        <f>IF(AZ69=3,G69,0)</f>
        <v>0</v>
      </c>
      <c r="BD69" s="231">
        <f>IF(AZ69=4,G69,0)</f>
        <v>0</v>
      </c>
      <c r="BE69" s="231">
        <f>IF(AZ69=5,G69,0)</f>
        <v>0</v>
      </c>
      <c r="CA69" s="256">
        <v>1</v>
      </c>
      <c r="CB69" s="256">
        <v>1</v>
      </c>
    </row>
    <row r="70" spans="1:80" x14ac:dyDescent="0.2">
      <c r="A70" s="265"/>
      <c r="B70" s="268"/>
      <c r="C70" s="322" t="s">
        <v>217</v>
      </c>
      <c r="D70" s="323"/>
      <c r="E70" s="269">
        <v>0.09</v>
      </c>
      <c r="F70" s="270"/>
      <c r="G70" s="271"/>
      <c r="H70" s="272"/>
      <c r="I70" s="266"/>
      <c r="J70" s="273"/>
      <c r="K70" s="266"/>
      <c r="M70" s="267" t="s">
        <v>217</v>
      </c>
      <c r="O70" s="256"/>
    </row>
    <row r="71" spans="1:80" x14ac:dyDescent="0.2">
      <c r="A71" s="257">
        <v>46</v>
      </c>
      <c r="B71" s="258" t="s">
        <v>133</v>
      </c>
      <c r="C71" s="259" t="s">
        <v>134</v>
      </c>
      <c r="D71" s="260" t="s">
        <v>131</v>
      </c>
      <c r="E71" s="261">
        <v>0.09</v>
      </c>
      <c r="F71" s="261">
        <v>0</v>
      </c>
      <c r="G71" s="262">
        <f>E71*F71</f>
        <v>0</v>
      </c>
      <c r="H71" s="263">
        <v>0</v>
      </c>
      <c r="I71" s="264">
        <f>E71*H71</f>
        <v>0</v>
      </c>
      <c r="J71" s="263">
        <v>0</v>
      </c>
      <c r="K71" s="264">
        <f>E71*J71</f>
        <v>0</v>
      </c>
      <c r="O71" s="256">
        <v>2</v>
      </c>
      <c r="AA71" s="231">
        <v>1</v>
      </c>
      <c r="AB71" s="231">
        <v>1</v>
      </c>
      <c r="AC71" s="231">
        <v>1</v>
      </c>
      <c r="AZ71" s="231">
        <v>1</v>
      </c>
      <c r="BA71" s="231">
        <f>IF(AZ71=1,G71,0)</f>
        <v>0</v>
      </c>
      <c r="BB71" s="231">
        <f>IF(AZ71=2,G71,0)</f>
        <v>0</v>
      </c>
      <c r="BC71" s="231">
        <f>IF(AZ71=3,G71,0)</f>
        <v>0</v>
      </c>
      <c r="BD71" s="231">
        <f>IF(AZ71=4,G71,0)</f>
        <v>0</v>
      </c>
      <c r="BE71" s="231">
        <f>IF(AZ71=5,G71,0)</f>
        <v>0</v>
      </c>
      <c r="CA71" s="256">
        <v>1</v>
      </c>
      <c r="CB71" s="256">
        <v>1</v>
      </c>
    </row>
    <row r="72" spans="1:80" x14ac:dyDescent="0.2">
      <c r="A72" s="257">
        <v>47</v>
      </c>
      <c r="B72" s="258" t="s">
        <v>137</v>
      </c>
      <c r="C72" s="259" t="s">
        <v>138</v>
      </c>
      <c r="D72" s="260" t="s">
        <v>112</v>
      </c>
      <c r="E72" s="261">
        <v>27</v>
      </c>
      <c r="F72" s="261">
        <v>0</v>
      </c>
      <c r="G72" s="262">
        <f>E72*F72</f>
        <v>0</v>
      </c>
      <c r="H72" s="263">
        <v>0</v>
      </c>
      <c r="I72" s="264">
        <f>E72*H72</f>
        <v>0</v>
      </c>
      <c r="J72" s="263"/>
      <c r="K72" s="264">
        <f>E72*J72</f>
        <v>0</v>
      </c>
      <c r="O72" s="256">
        <v>2</v>
      </c>
      <c r="AA72" s="231">
        <v>12</v>
      </c>
      <c r="AB72" s="231">
        <v>0</v>
      </c>
      <c r="AC72" s="231">
        <v>89</v>
      </c>
      <c r="AZ72" s="231">
        <v>1</v>
      </c>
      <c r="BA72" s="231">
        <f>IF(AZ72=1,G72,0)</f>
        <v>0</v>
      </c>
      <c r="BB72" s="231">
        <f>IF(AZ72=2,G72,0)</f>
        <v>0</v>
      </c>
      <c r="BC72" s="231">
        <f>IF(AZ72=3,G72,0)</f>
        <v>0</v>
      </c>
      <c r="BD72" s="231">
        <f>IF(AZ72=4,G72,0)</f>
        <v>0</v>
      </c>
      <c r="BE72" s="231">
        <f>IF(AZ72=5,G72,0)</f>
        <v>0</v>
      </c>
      <c r="CA72" s="256">
        <v>12</v>
      </c>
      <c r="CB72" s="256">
        <v>0</v>
      </c>
    </row>
    <row r="73" spans="1:80" x14ac:dyDescent="0.2">
      <c r="A73" s="265"/>
      <c r="B73" s="268"/>
      <c r="C73" s="322" t="s">
        <v>218</v>
      </c>
      <c r="D73" s="323"/>
      <c r="E73" s="269">
        <v>27</v>
      </c>
      <c r="F73" s="270"/>
      <c r="G73" s="271"/>
      <c r="H73" s="272"/>
      <c r="I73" s="266"/>
      <c r="J73" s="273"/>
      <c r="K73" s="266"/>
      <c r="M73" s="267" t="s">
        <v>218</v>
      </c>
      <c r="O73" s="256"/>
    </row>
    <row r="74" spans="1:80" x14ac:dyDescent="0.2">
      <c r="A74" s="257">
        <v>48</v>
      </c>
      <c r="B74" s="258" t="s">
        <v>140</v>
      </c>
      <c r="C74" s="259" t="s">
        <v>219</v>
      </c>
      <c r="D74" s="260" t="s">
        <v>142</v>
      </c>
      <c r="E74" s="261">
        <v>0.9</v>
      </c>
      <c r="F74" s="261">
        <v>0</v>
      </c>
      <c r="G74" s="262">
        <f>E74*F74</f>
        <v>0</v>
      </c>
      <c r="H74" s="263">
        <v>0</v>
      </c>
      <c r="I74" s="264">
        <f>E74*H74</f>
        <v>0</v>
      </c>
      <c r="J74" s="263"/>
      <c r="K74" s="264">
        <f>E74*J74</f>
        <v>0</v>
      </c>
      <c r="O74" s="256">
        <v>2</v>
      </c>
      <c r="AA74" s="231">
        <v>12</v>
      </c>
      <c r="AB74" s="231">
        <v>0</v>
      </c>
      <c r="AC74" s="231">
        <v>90</v>
      </c>
      <c r="AZ74" s="231">
        <v>1</v>
      </c>
      <c r="BA74" s="231">
        <f>IF(AZ74=1,G74,0)</f>
        <v>0</v>
      </c>
      <c r="BB74" s="231">
        <f>IF(AZ74=2,G74,0)</f>
        <v>0</v>
      </c>
      <c r="BC74" s="231">
        <f>IF(AZ74=3,G74,0)</f>
        <v>0</v>
      </c>
      <c r="BD74" s="231">
        <f>IF(AZ74=4,G74,0)</f>
        <v>0</v>
      </c>
      <c r="BE74" s="231">
        <f>IF(AZ74=5,G74,0)</f>
        <v>0</v>
      </c>
      <c r="CA74" s="256">
        <v>12</v>
      </c>
      <c r="CB74" s="256">
        <v>0</v>
      </c>
    </row>
    <row r="75" spans="1:80" x14ac:dyDescent="0.2">
      <c r="A75" s="265"/>
      <c r="B75" s="268"/>
      <c r="C75" s="322" t="s">
        <v>220</v>
      </c>
      <c r="D75" s="323"/>
      <c r="E75" s="269">
        <v>0.9</v>
      </c>
      <c r="F75" s="270"/>
      <c r="G75" s="271"/>
      <c r="H75" s="272"/>
      <c r="I75" s="266"/>
      <c r="J75" s="273"/>
      <c r="K75" s="266"/>
      <c r="M75" s="267" t="s">
        <v>220</v>
      </c>
      <c r="O75" s="256"/>
    </row>
    <row r="76" spans="1:80" x14ac:dyDescent="0.2">
      <c r="A76" s="257">
        <v>49</v>
      </c>
      <c r="B76" s="258" t="s">
        <v>221</v>
      </c>
      <c r="C76" s="259" t="s">
        <v>145</v>
      </c>
      <c r="D76" s="260" t="s">
        <v>112</v>
      </c>
      <c r="E76" s="261">
        <v>9</v>
      </c>
      <c r="F76" s="261">
        <v>0</v>
      </c>
      <c r="G76" s="262">
        <f>E76*F76</f>
        <v>0</v>
      </c>
      <c r="H76" s="263">
        <v>0</v>
      </c>
      <c r="I76" s="264">
        <f>E76*H76</f>
        <v>0</v>
      </c>
      <c r="J76" s="263"/>
      <c r="K76" s="264">
        <f>E76*J76</f>
        <v>0</v>
      </c>
      <c r="O76" s="256">
        <v>2</v>
      </c>
      <c r="AA76" s="231">
        <v>12</v>
      </c>
      <c r="AB76" s="231">
        <v>0</v>
      </c>
      <c r="AC76" s="231">
        <v>91</v>
      </c>
      <c r="AZ76" s="231">
        <v>1</v>
      </c>
      <c r="BA76" s="231">
        <f>IF(AZ76=1,G76,0)</f>
        <v>0</v>
      </c>
      <c r="BB76" s="231">
        <f>IF(AZ76=2,G76,0)</f>
        <v>0</v>
      </c>
      <c r="BC76" s="231">
        <f>IF(AZ76=3,G76,0)</f>
        <v>0</v>
      </c>
      <c r="BD76" s="231">
        <f>IF(AZ76=4,G76,0)</f>
        <v>0</v>
      </c>
      <c r="BE76" s="231">
        <f>IF(AZ76=5,G76,0)</f>
        <v>0</v>
      </c>
      <c r="CA76" s="256">
        <v>12</v>
      </c>
      <c r="CB76" s="256">
        <v>0</v>
      </c>
    </row>
    <row r="77" spans="1:80" x14ac:dyDescent="0.2">
      <c r="A77" s="257">
        <v>50</v>
      </c>
      <c r="B77" s="258" t="s">
        <v>222</v>
      </c>
      <c r="C77" s="259" t="s">
        <v>223</v>
      </c>
      <c r="D77" s="260" t="s">
        <v>112</v>
      </c>
      <c r="E77" s="261">
        <v>9</v>
      </c>
      <c r="F77" s="261">
        <v>0</v>
      </c>
      <c r="G77" s="262">
        <f>E77*F77</f>
        <v>0</v>
      </c>
      <c r="H77" s="263">
        <v>1.4999999999999999E-2</v>
      </c>
      <c r="I77" s="264">
        <f>E77*H77</f>
        <v>0.13500000000000001</v>
      </c>
      <c r="J77" s="263"/>
      <c r="K77" s="264">
        <f>E77*J77</f>
        <v>0</v>
      </c>
      <c r="O77" s="256">
        <v>2</v>
      </c>
      <c r="AA77" s="231">
        <v>3</v>
      </c>
      <c r="AB77" s="231">
        <v>1</v>
      </c>
      <c r="AC77" s="231">
        <v>2664100</v>
      </c>
      <c r="AZ77" s="231">
        <v>1</v>
      </c>
      <c r="BA77" s="231">
        <f>IF(AZ77=1,G77,0)</f>
        <v>0</v>
      </c>
      <c r="BB77" s="231">
        <f>IF(AZ77=2,G77,0)</f>
        <v>0</v>
      </c>
      <c r="BC77" s="231">
        <f>IF(AZ77=3,G77,0)</f>
        <v>0</v>
      </c>
      <c r="BD77" s="231">
        <f>IF(AZ77=4,G77,0)</f>
        <v>0</v>
      </c>
      <c r="BE77" s="231">
        <f>IF(AZ77=5,G77,0)</f>
        <v>0</v>
      </c>
      <c r="CA77" s="256">
        <v>3</v>
      </c>
      <c r="CB77" s="256">
        <v>1</v>
      </c>
    </row>
    <row r="78" spans="1:80" x14ac:dyDescent="0.2">
      <c r="A78" s="257">
        <v>51</v>
      </c>
      <c r="B78" s="258" t="s">
        <v>224</v>
      </c>
      <c r="C78" s="259" t="s">
        <v>225</v>
      </c>
      <c r="D78" s="260" t="s">
        <v>131</v>
      </c>
      <c r="E78" s="261">
        <v>3.9E-2</v>
      </c>
      <c r="F78" s="261">
        <v>0</v>
      </c>
      <c r="G78" s="262">
        <f>E78*F78</f>
        <v>0</v>
      </c>
      <c r="H78" s="263">
        <v>0</v>
      </c>
      <c r="I78" s="264">
        <f>E78*H78</f>
        <v>0</v>
      </c>
      <c r="J78" s="263"/>
      <c r="K78" s="264">
        <f>E78*J78</f>
        <v>0</v>
      </c>
      <c r="O78" s="256">
        <v>2</v>
      </c>
      <c r="AA78" s="231">
        <v>3</v>
      </c>
      <c r="AB78" s="231">
        <v>1</v>
      </c>
      <c r="AC78" s="231">
        <v>10391095</v>
      </c>
      <c r="AZ78" s="231">
        <v>1</v>
      </c>
      <c r="BA78" s="231">
        <f>IF(AZ78=1,G78,0)</f>
        <v>0</v>
      </c>
      <c r="BB78" s="231">
        <f>IF(AZ78=2,G78,0)</f>
        <v>0</v>
      </c>
      <c r="BC78" s="231">
        <f>IF(AZ78=3,G78,0)</f>
        <v>0</v>
      </c>
      <c r="BD78" s="231">
        <f>IF(AZ78=4,G78,0)</f>
        <v>0</v>
      </c>
      <c r="BE78" s="231">
        <f>IF(AZ78=5,G78,0)</f>
        <v>0</v>
      </c>
      <c r="CA78" s="256">
        <v>3</v>
      </c>
      <c r="CB78" s="256">
        <v>1</v>
      </c>
    </row>
    <row r="79" spans="1:80" x14ac:dyDescent="0.2">
      <c r="A79" s="274"/>
      <c r="B79" s="275" t="s">
        <v>98</v>
      </c>
      <c r="C79" s="276" t="s">
        <v>211</v>
      </c>
      <c r="D79" s="277"/>
      <c r="E79" s="278"/>
      <c r="F79" s="279"/>
      <c r="G79" s="280">
        <f>SUM(G65:G78)</f>
        <v>0</v>
      </c>
      <c r="H79" s="281"/>
      <c r="I79" s="282">
        <f>SUM(I65:I78)</f>
        <v>0.13500000000000001</v>
      </c>
      <c r="J79" s="281"/>
      <c r="K79" s="282">
        <f>SUM(K65:K78)</f>
        <v>0</v>
      </c>
      <c r="O79" s="256">
        <v>4</v>
      </c>
      <c r="BA79" s="283">
        <f>SUM(BA65:BA78)</f>
        <v>0</v>
      </c>
      <c r="BB79" s="283">
        <f>SUM(BB65:BB78)</f>
        <v>0</v>
      </c>
      <c r="BC79" s="283">
        <f>SUM(BC65:BC78)</f>
        <v>0</v>
      </c>
      <c r="BD79" s="283">
        <f>SUM(BD65:BD78)</f>
        <v>0</v>
      </c>
      <c r="BE79" s="283">
        <f>SUM(BE65:BE78)</f>
        <v>0</v>
      </c>
    </row>
    <row r="80" spans="1:80" x14ac:dyDescent="0.2">
      <c r="A80" s="246" t="s">
        <v>96</v>
      </c>
      <c r="B80" s="247" t="s">
        <v>162</v>
      </c>
      <c r="C80" s="248" t="s">
        <v>226</v>
      </c>
      <c r="D80" s="249"/>
      <c r="E80" s="250"/>
      <c r="F80" s="250"/>
      <c r="G80" s="251"/>
      <c r="H80" s="252"/>
      <c r="I80" s="253"/>
      <c r="J80" s="254"/>
      <c r="K80" s="255"/>
      <c r="O80" s="256">
        <v>1</v>
      </c>
    </row>
    <row r="81" spans="1:80" x14ac:dyDescent="0.2">
      <c r="A81" s="257">
        <v>52</v>
      </c>
      <c r="B81" s="258" t="s">
        <v>228</v>
      </c>
      <c r="C81" s="259" t="s">
        <v>229</v>
      </c>
      <c r="D81" s="260" t="s">
        <v>112</v>
      </c>
      <c r="E81" s="261">
        <v>35</v>
      </c>
      <c r="F81" s="261">
        <v>0</v>
      </c>
      <c r="G81" s="262">
        <f t="shared" ref="G81:G87" si="16">E81*F81</f>
        <v>0</v>
      </c>
      <c r="H81" s="263">
        <v>0</v>
      </c>
      <c r="I81" s="264">
        <f t="shared" ref="I81:I87" si="17">E81*H81</f>
        <v>0</v>
      </c>
      <c r="J81" s="263">
        <v>0</v>
      </c>
      <c r="K81" s="264">
        <f t="shared" ref="K81:K87" si="18">E81*J81</f>
        <v>0</v>
      </c>
      <c r="O81" s="256">
        <v>2</v>
      </c>
      <c r="AA81" s="231">
        <v>1</v>
      </c>
      <c r="AB81" s="231">
        <v>1</v>
      </c>
      <c r="AC81" s="231">
        <v>1</v>
      </c>
      <c r="AZ81" s="231">
        <v>1</v>
      </c>
      <c r="BA81" s="231">
        <f t="shared" ref="BA81:BA87" si="19">IF(AZ81=1,G81,0)</f>
        <v>0</v>
      </c>
      <c r="BB81" s="231">
        <f t="shared" ref="BB81:BB87" si="20">IF(AZ81=2,G81,0)</f>
        <v>0</v>
      </c>
      <c r="BC81" s="231">
        <f t="shared" ref="BC81:BC87" si="21">IF(AZ81=3,G81,0)</f>
        <v>0</v>
      </c>
      <c r="BD81" s="231">
        <f t="shared" ref="BD81:BD87" si="22">IF(AZ81=4,G81,0)</f>
        <v>0</v>
      </c>
      <c r="BE81" s="231">
        <f t="shared" ref="BE81:BE87" si="23">IF(AZ81=5,G81,0)</f>
        <v>0</v>
      </c>
      <c r="CA81" s="256">
        <v>1</v>
      </c>
      <c r="CB81" s="256">
        <v>1</v>
      </c>
    </row>
    <row r="82" spans="1:80" x14ac:dyDescent="0.2">
      <c r="A82" s="257">
        <v>53</v>
      </c>
      <c r="B82" s="258" t="s">
        <v>170</v>
      </c>
      <c r="C82" s="259" t="s">
        <v>171</v>
      </c>
      <c r="D82" s="260" t="s">
        <v>127</v>
      </c>
      <c r="E82" s="261">
        <v>12.5</v>
      </c>
      <c r="F82" s="261">
        <v>0</v>
      </c>
      <c r="G82" s="262">
        <f t="shared" si="16"/>
        <v>0</v>
      </c>
      <c r="H82" s="263">
        <v>0</v>
      </c>
      <c r="I82" s="264">
        <f t="shared" si="17"/>
        <v>0</v>
      </c>
      <c r="J82" s="263">
        <v>0</v>
      </c>
      <c r="K82" s="264">
        <f t="shared" si="18"/>
        <v>0</v>
      </c>
      <c r="O82" s="256">
        <v>2</v>
      </c>
      <c r="AA82" s="231">
        <v>1</v>
      </c>
      <c r="AB82" s="231">
        <v>1</v>
      </c>
      <c r="AC82" s="231">
        <v>1</v>
      </c>
      <c r="AZ82" s="231">
        <v>1</v>
      </c>
      <c r="BA82" s="231">
        <f t="shared" si="19"/>
        <v>0</v>
      </c>
      <c r="BB82" s="231">
        <f t="shared" si="20"/>
        <v>0</v>
      </c>
      <c r="BC82" s="231">
        <f t="shared" si="21"/>
        <v>0</v>
      </c>
      <c r="BD82" s="231">
        <f t="shared" si="22"/>
        <v>0</v>
      </c>
      <c r="BE82" s="231">
        <f t="shared" si="23"/>
        <v>0</v>
      </c>
      <c r="CA82" s="256">
        <v>1</v>
      </c>
      <c r="CB82" s="256">
        <v>1</v>
      </c>
    </row>
    <row r="83" spans="1:80" x14ac:dyDescent="0.2">
      <c r="A83" s="257">
        <v>54</v>
      </c>
      <c r="B83" s="258" t="s">
        <v>230</v>
      </c>
      <c r="C83" s="259" t="s">
        <v>231</v>
      </c>
      <c r="D83" s="260" t="s">
        <v>127</v>
      </c>
      <c r="E83" s="261">
        <v>12.5</v>
      </c>
      <c r="F83" s="261">
        <v>0</v>
      </c>
      <c r="G83" s="262">
        <f t="shared" si="16"/>
        <v>0</v>
      </c>
      <c r="H83" s="263">
        <v>0</v>
      </c>
      <c r="I83" s="264">
        <f t="shared" si="17"/>
        <v>0</v>
      </c>
      <c r="J83" s="263">
        <v>0</v>
      </c>
      <c r="K83" s="264">
        <f t="shared" si="18"/>
        <v>0</v>
      </c>
      <c r="O83" s="256">
        <v>2</v>
      </c>
      <c r="AA83" s="231">
        <v>1</v>
      </c>
      <c r="AB83" s="231">
        <v>1</v>
      </c>
      <c r="AC83" s="231">
        <v>1</v>
      </c>
      <c r="AZ83" s="231">
        <v>1</v>
      </c>
      <c r="BA83" s="231">
        <f t="shared" si="19"/>
        <v>0</v>
      </c>
      <c r="BB83" s="231">
        <f t="shared" si="20"/>
        <v>0</v>
      </c>
      <c r="BC83" s="231">
        <f t="shared" si="21"/>
        <v>0</v>
      </c>
      <c r="BD83" s="231">
        <f t="shared" si="22"/>
        <v>0</v>
      </c>
      <c r="BE83" s="231">
        <f t="shared" si="23"/>
        <v>0</v>
      </c>
      <c r="CA83" s="256">
        <v>1</v>
      </c>
      <c r="CB83" s="256">
        <v>1</v>
      </c>
    </row>
    <row r="84" spans="1:80" x14ac:dyDescent="0.2">
      <c r="A84" s="257">
        <v>55</v>
      </c>
      <c r="B84" s="258" t="s">
        <v>232</v>
      </c>
      <c r="C84" s="259" t="s">
        <v>233</v>
      </c>
      <c r="D84" s="260" t="s">
        <v>112</v>
      </c>
      <c r="E84" s="261">
        <v>35</v>
      </c>
      <c r="F84" s="261">
        <v>0</v>
      </c>
      <c r="G84" s="262">
        <f t="shared" si="16"/>
        <v>0</v>
      </c>
      <c r="H84" s="263">
        <v>0</v>
      </c>
      <c r="I84" s="264">
        <f t="shared" si="17"/>
        <v>0</v>
      </c>
      <c r="J84" s="263"/>
      <c r="K84" s="264">
        <f t="shared" si="18"/>
        <v>0</v>
      </c>
      <c r="O84" s="256">
        <v>2</v>
      </c>
      <c r="AA84" s="231">
        <v>12</v>
      </c>
      <c r="AB84" s="231">
        <v>0</v>
      </c>
      <c r="AC84" s="231">
        <v>101</v>
      </c>
      <c r="AZ84" s="231">
        <v>1</v>
      </c>
      <c r="BA84" s="231">
        <f t="shared" si="19"/>
        <v>0</v>
      </c>
      <c r="BB84" s="231">
        <f t="shared" si="20"/>
        <v>0</v>
      </c>
      <c r="BC84" s="231">
        <f t="shared" si="21"/>
        <v>0</v>
      </c>
      <c r="BD84" s="231">
        <f t="shared" si="22"/>
        <v>0</v>
      </c>
      <c r="BE84" s="231">
        <f t="shared" si="23"/>
        <v>0</v>
      </c>
      <c r="CA84" s="256">
        <v>12</v>
      </c>
      <c r="CB84" s="256">
        <v>0</v>
      </c>
    </row>
    <row r="85" spans="1:80" x14ac:dyDescent="0.2">
      <c r="A85" s="257">
        <v>56</v>
      </c>
      <c r="B85" s="258" t="s">
        <v>234</v>
      </c>
      <c r="C85" s="259" t="s">
        <v>235</v>
      </c>
      <c r="D85" s="260" t="s">
        <v>112</v>
      </c>
      <c r="E85" s="261">
        <v>35</v>
      </c>
      <c r="F85" s="261">
        <v>0</v>
      </c>
      <c r="G85" s="262">
        <f t="shared" si="16"/>
        <v>0</v>
      </c>
      <c r="H85" s="263">
        <v>0</v>
      </c>
      <c r="I85" s="264">
        <f t="shared" si="17"/>
        <v>0</v>
      </c>
      <c r="J85" s="263"/>
      <c r="K85" s="264">
        <f t="shared" si="18"/>
        <v>0</v>
      </c>
      <c r="O85" s="256">
        <v>2</v>
      </c>
      <c r="AA85" s="231">
        <v>3</v>
      </c>
      <c r="AB85" s="231">
        <v>1</v>
      </c>
      <c r="AC85" s="231" t="s">
        <v>234</v>
      </c>
      <c r="AZ85" s="231">
        <v>1</v>
      </c>
      <c r="BA85" s="231">
        <f t="shared" si="19"/>
        <v>0</v>
      </c>
      <c r="BB85" s="231">
        <f t="shared" si="20"/>
        <v>0</v>
      </c>
      <c r="BC85" s="231">
        <f t="shared" si="21"/>
        <v>0</v>
      </c>
      <c r="BD85" s="231">
        <f t="shared" si="22"/>
        <v>0</v>
      </c>
      <c r="BE85" s="231">
        <f t="shared" si="23"/>
        <v>0</v>
      </c>
      <c r="CA85" s="256">
        <v>3</v>
      </c>
      <c r="CB85" s="256">
        <v>1</v>
      </c>
    </row>
    <row r="86" spans="1:80" x14ac:dyDescent="0.2">
      <c r="A86" s="257">
        <v>57</v>
      </c>
      <c r="B86" s="258" t="s">
        <v>236</v>
      </c>
      <c r="C86" s="259" t="s">
        <v>237</v>
      </c>
      <c r="D86" s="260" t="s">
        <v>131</v>
      </c>
      <c r="E86" s="261">
        <v>0.375</v>
      </c>
      <c r="F86" s="261">
        <v>0</v>
      </c>
      <c r="G86" s="262">
        <f t="shared" si="16"/>
        <v>0</v>
      </c>
      <c r="H86" s="263">
        <v>0</v>
      </c>
      <c r="I86" s="264">
        <f t="shared" si="17"/>
        <v>0</v>
      </c>
      <c r="J86" s="263"/>
      <c r="K86" s="264">
        <f t="shared" si="18"/>
        <v>0</v>
      </c>
      <c r="O86" s="256">
        <v>2</v>
      </c>
      <c r="AA86" s="231">
        <v>3</v>
      </c>
      <c r="AB86" s="231">
        <v>1</v>
      </c>
      <c r="AC86" s="231" t="s">
        <v>236</v>
      </c>
      <c r="AZ86" s="231">
        <v>1</v>
      </c>
      <c r="BA86" s="231">
        <f t="shared" si="19"/>
        <v>0</v>
      </c>
      <c r="BB86" s="231">
        <f t="shared" si="20"/>
        <v>0</v>
      </c>
      <c r="BC86" s="231">
        <f t="shared" si="21"/>
        <v>0</v>
      </c>
      <c r="BD86" s="231">
        <f t="shared" si="22"/>
        <v>0</v>
      </c>
      <c r="BE86" s="231">
        <f t="shared" si="23"/>
        <v>0</v>
      </c>
      <c r="CA86" s="256">
        <v>3</v>
      </c>
      <c r="CB86" s="256">
        <v>1</v>
      </c>
    </row>
    <row r="87" spans="1:80" x14ac:dyDescent="0.2">
      <c r="A87" s="257">
        <v>58</v>
      </c>
      <c r="B87" s="258" t="s">
        <v>238</v>
      </c>
      <c r="C87" s="259" t="s">
        <v>239</v>
      </c>
      <c r="D87" s="260" t="s">
        <v>127</v>
      </c>
      <c r="E87" s="261">
        <v>12.5</v>
      </c>
      <c r="F87" s="261">
        <v>0</v>
      </c>
      <c r="G87" s="262">
        <f t="shared" si="16"/>
        <v>0</v>
      </c>
      <c r="H87" s="263">
        <v>0</v>
      </c>
      <c r="I87" s="264">
        <f t="shared" si="17"/>
        <v>0</v>
      </c>
      <c r="J87" s="263"/>
      <c r="K87" s="264">
        <f t="shared" si="18"/>
        <v>0</v>
      </c>
      <c r="O87" s="256">
        <v>2</v>
      </c>
      <c r="AA87" s="231">
        <v>3</v>
      </c>
      <c r="AB87" s="231">
        <v>1</v>
      </c>
      <c r="AC87" s="231" t="s">
        <v>238</v>
      </c>
      <c r="AZ87" s="231">
        <v>1</v>
      </c>
      <c r="BA87" s="231">
        <f t="shared" si="19"/>
        <v>0</v>
      </c>
      <c r="BB87" s="231">
        <f t="shared" si="20"/>
        <v>0</v>
      </c>
      <c r="BC87" s="231">
        <f t="shared" si="21"/>
        <v>0</v>
      </c>
      <c r="BD87" s="231">
        <f t="shared" si="22"/>
        <v>0</v>
      </c>
      <c r="BE87" s="231">
        <f t="shared" si="23"/>
        <v>0</v>
      </c>
      <c r="CA87" s="256">
        <v>3</v>
      </c>
      <c r="CB87" s="256">
        <v>1</v>
      </c>
    </row>
    <row r="88" spans="1:80" x14ac:dyDescent="0.2">
      <c r="A88" s="265"/>
      <c r="B88" s="268"/>
      <c r="C88" s="322" t="s">
        <v>240</v>
      </c>
      <c r="D88" s="323"/>
      <c r="E88" s="269">
        <v>12.5</v>
      </c>
      <c r="F88" s="270"/>
      <c r="G88" s="271"/>
      <c r="H88" s="272"/>
      <c r="I88" s="266"/>
      <c r="J88" s="273"/>
      <c r="K88" s="266"/>
      <c r="M88" s="267" t="s">
        <v>240</v>
      </c>
      <c r="O88" s="256"/>
    </row>
    <row r="89" spans="1:80" x14ac:dyDescent="0.2">
      <c r="A89" s="274"/>
      <c r="B89" s="275" t="s">
        <v>98</v>
      </c>
      <c r="C89" s="276" t="s">
        <v>227</v>
      </c>
      <c r="D89" s="277"/>
      <c r="E89" s="278"/>
      <c r="F89" s="279"/>
      <c r="G89" s="280">
        <f>SUM(G80:G88)</f>
        <v>0</v>
      </c>
      <c r="H89" s="281"/>
      <c r="I89" s="282">
        <f>SUM(I80:I88)</f>
        <v>0</v>
      </c>
      <c r="J89" s="281"/>
      <c r="K89" s="282">
        <f>SUM(K80:K88)</f>
        <v>0</v>
      </c>
      <c r="O89" s="256">
        <v>4</v>
      </c>
      <c r="BA89" s="283">
        <f>SUM(BA80:BA88)</f>
        <v>0</v>
      </c>
      <c r="BB89" s="283">
        <f>SUM(BB80:BB88)</f>
        <v>0</v>
      </c>
      <c r="BC89" s="283">
        <f>SUM(BC80:BC88)</f>
        <v>0</v>
      </c>
      <c r="BD89" s="283">
        <f>SUM(BD80:BD88)</f>
        <v>0</v>
      </c>
      <c r="BE89" s="283">
        <f>SUM(BE80:BE88)</f>
        <v>0</v>
      </c>
    </row>
    <row r="90" spans="1:80" x14ac:dyDescent="0.2">
      <c r="A90" s="246" t="s">
        <v>96</v>
      </c>
      <c r="B90" s="247" t="s">
        <v>241</v>
      </c>
      <c r="C90" s="248" t="s">
        <v>242</v>
      </c>
      <c r="D90" s="249"/>
      <c r="E90" s="250"/>
      <c r="F90" s="250"/>
      <c r="G90" s="251"/>
      <c r="H90" s="252"/>
      <c r="I90" s="253"/>
      <c r="J90" s="254"/>
      <c r="K90" s="255"/>
      <c r="O90" s="256">
        <v>1</v>
      </c>
    </row>
    <row r="91" spans="1:80" ht="22.5" x14ac:dyDescent="0.2">
      <c r="A91" s="257">
        <v>59</v>
      </c>
      <c r="B91" s="258" t="s">
        <v>244</v>
      </c>
      <c r="C91" s="259" t="s">
        <v>245</v>
      </c>
      <c r="D91" s="260" t="s">
        <v>127</v>
      </c>
      <c r="E91" s="261">
        <v>36</v>
      </c>
      <c r="F91" s="261">
        <v>0</v>
      </c>
      <c r="G91" s="262">
        <f t="shared" ref="G91:G100" si="24">E91*F91</f>
        <v>0</v>
      </c>
      <c r="H91" s="263">
        <v>0</v>
      </c>
      <c r="I91" s="264">
        <f t="shared" ref="I91:I100" si="25">E91*H91</f>
        <v>0</v>
      </c>
      <c r="J91" s="263">
        <v>0</v>
      </c>
      <c r="K91" s="264">
        <f t="shared" ref="K91:K100" si="26">E91*J91</f>
        <v>0</v>
      </c>
      <c r="O91" s="256">
        <v>2</v>
      </c>
      <c r="AA91" s="231">
        <v>1</v>
      </c>
      <c r="AB91" s="231">
        <v>1</v>
      </c>
      <c r="AC91" s="231">
        <v>1</v>
      </c>
      <c r="AZ91" s="231">
        <v>1</v>
      </c>
      <c r="BA91" s="231">
        <f t="shared" ref="BA91:BA100" si="27">IF(AZ91=1,G91,0)</f>
        <v>0</v>
      </c>
      <c r="BB91" s="231">
        <f t="shared" ref="BB91:BB100" si="28">IF(AZ91=2,G91,0)</f>
        <v>0</v>
      </c>
      <c r="BC91" s="231">
        <f t="shared" ref="BC91:BC100" si="29">IF(AZ91=3,G91,0)</f>
        <v>0</v>
      </c>
      <c r="BD91" s="231">
        <f t="shared" ref="BD91:BD100" si="30">IF(AZ91=4,G91,0)</f>
        <v>0</v>
      </c>
      <c r="BE91" s="231">
        <f t="shared" ref="BE91:BE100" si="31">IF(AZ91=5,G91,0)</f>
        <v>0</v>
      </c>
      <c r="CA91" s="256">
        <v>1</v>
      </c>
      <c r="CB91" s="256">
        <v>1</v>
      </c>
    </row>
    <row r="92" spans="1:80" x14ac:dyDescent="0.2">
      <c r="A92" s="257">
        <v>60</v>
      </c>
      <c r="B92" s="258" t="s">
        <v>228</v>
      </c>
      <c r="C92" s="259" t="s">
        <v>229</v>
      </c>
      <c r="D92" s="260" t="s">
        <v>112</v>
      </c>
      <c r="E92" s="261">
        <v>70</v>
      </c>
      <c r="F92" s="261">
        <v>0</v>
      </c>
      <c r="G92" s="262">
        <f t="shared" si="24"/>
        <v>0</v>
      </c>
      <c r="H92" s="263">
        <v>0</v>
      </c>
      <c r="I92" s="264">
        <f t="shared" si="25"/>
        <v>0</v>
      </c>
      <c r="J92" s="263">
        <v>0</v>
      </c>
      <c r="K92" s="264">
        <f t="shared" si="26"/>
        <v>0</v>
      </c>
      <c r="O92" s="256">
        <v>2</v>
      </c>
      <c r="AA92" s="231">
        <v>1</v>
      </c>
      <c r="AB92" s="231">
        <v>1</v>
      </c>
      <c r="AC92" s="231">
        <v>1</v>
      </c>
      <c r="AZ92" s="231">
        <v>1</v>
      </c>
      <c r="BA92" s="231">
        <f t="shared" si="27"/>
        <v>0</v>
      </c>
      <c r="BB92" s="231">
        <f t="shared" si="28"/>
        <v>0</v>
      </c>
      <c r="BC92" s="231">
        <f t="shared" si="29"/>
        <v>0</v>
      </c>
      <c r="BD92" s="231">
        <f t="shared" si="30"/>
        <v>0</v>
      </c>
      <c r="BE92" s="231">
        <f t="shared" si="31"/>
        <v>0</v>
      </c>
      <c r="CA92" s="256">
        <v>1</v>
      </c>
      <c r="CB92" s="256">
        <v>1</v>
      </c>
    </row>
    <row r="93" spans="1:80" ht="22.5" x14ac:dyDescent="0.2">
      <c r="A93" s="257">
        <v>61</v>
      </c>
      <c r="B93" s="258" t="s">
        <v>246</v>
      </c>
      <c r="C93" s="259" t="s">
        <v>247</v>
      </c>
      <c r="D93" s="260" t="s">
        <v>112</v>
      </c>
      <c r="E93" s="261">
        <v>100</v>
      </c>
      <c r="F93" s="261">
        <v>0</v>
      </c>
      <c r="G93" s="262">
        <f t="shared" si="24"/>
        <v>0</v>
      </c>
      <c r="H93" s="263">
        <v>0</v>
      </c>
      <c r="I93" s="264">
        <f t="shared" si="25"/>
        <v>0</v>
      </c>
      <c r="J93" s="263">
        <v>0</v>
      </c>
      <c r="K93" s="264">
        <f t="shared" si="26"/>
        <v>0</v>
      </c>
      <c r="O93" s="256">
        <v>2</v>
      </c>
      <c r="AA93" s="231">
        <v>1</v>
      </c>
      <c r="AB93" s="231">
        <v>0</v>
      </c>
      <c r="AC93" s="231">
        <v>0</v>
      </c>
      <c r="AZ93" s="231">
        <v>1</v>
      </c>
      <c r="BA93" s="231">
        <f t="shared" si="27"/>
        <v>0</v>
      </c>
      <c r="BB93" s="231">
        <f t="shared" si="28"/>
        <v>0</v>
      </c>
      <c r="BC93" s="231">
        <f t="shared" si="29"/>
        <v>0</v>
      </c>
      <c r="BD93" s="231">
        <f t="shared" si="30"/>
        <v>0</v>
      </c>
      <c r="BE93" s="231">
        <f t="shared" si="31"/>
        <v>0</v>
      </c>
      <c r="CA93" s="256">
        <v>1</v>
      </c>
      <c r="CB93" s="256">
        <v>0</v>
      </c>
    </row>
    <row r="94" spans="1:80" x14ac:dyDescent="0.2">
      <c r="A94" s="257">
        <v>62</v>
      </c>
      <c r="B94" s="258" t="s">
        <v>232</v>
      </c>
      <c r="C94" s="259" t="s">
        <v>233</v>
      </c>
      <c r="D94" s="260" t="s">
        <v>112</v>
      </c>
      <c r="E94" s="261">
        <v>36</v>
      </c>
      <c r="F94" s="261">
        <v>0</v>
      </c>
      <c r="G94" s="262">
        <f t="shared" si="24"/>
        <v>0</v>
      </c>
      <c r="H94" s="263">
        <v>0</v>
      </c>
      <c r="I94" s="264">
        <f t="shared" si="25"/>
        <v>0</v>
      </c>
      <c r="J94" s="263"/>
      <c r="K94" s="264">
        <f t="shared" si="26"/>
        <v>0</v>
      </c>
      <c r="O94" s="256">
        <v>2</v>
      </c>
      <c r="AA94" s="231">
        <v>12</v>
      </c>
      <c r="AB94" s="231">
        <v>0</v>
      </c>
      <c r="AC94" s="231">
        <v>108</v>
      </c>
      <c r="AZ94" s="231">
        <v>1</v>
      </c>
      <c r="BA94" s="231">
        <f t="shared" si="27"/>
        <v>0</v>
      </c>
      <c r="BB94" s="231">
        <f t="shared" si="28"/>
        <v>0</v>
      </c>
      <c r="BC94" s="231">
        <f t="shared" si="29"/>
        <v>0</v>
      </c>
      <c r="BD94" s="231">
        <f t="shared" si="30"/>
        <v>0</v>
      </c>
      <c r="BE94" s="231">
        <f t="shared" si="31"/>
        <v>0</v>
      </c>
      <c r="CA94" s="256">
        <v>12</v>
      </c>
      <c r="CB94" s="256">
        <v>0</v>
      </c>
    </row>
    <row r="95" spans="1:80" ht="22.5" x14ac:dyDescent="0.2">
      <c r="A95" s="257">
        <v>63</v>
      </c>
      <c r="B95" s="258" t="s">
        <v>248</v>
      </c>
      <c r="C95" s="259" t="s">
        <v>249</v>
      </c>
      <c r="D95" s="260" t="s">
        <v>142</v>
      </c>
      <c r="E95" s="261">
        <v>0.54</v>
      </c>
      <c r="F95" s="261">
        <v>0</v>
      </c>
      <c r="G95" s="262">
        <f t="shared" si="24"/>
        <v>0</v>
      </c>
      <c r="H95" s="263">
        <v>1E-3</v>
      </c>
      <c r="I95" s="264">
        <f t="shared" si="25"/>
        <v>5.4000000000000001E-4</v>
      </c>
      <c r="J95" s="263"/>
      <c r="K95" s="264">
        <f t="shared" si="26"/>
        <v>0</v>
      </c>
      <c r="O95" s="256">
        <v>2</v>
      </c>
      <c r="AA95" s="231">
        <v>3</v>
      </c>
      <c r="AB95" s="231">
        <v>1</v>
      </c>
      <c r="AC95" s="231">
        <v>5724910</v>
      </c>
      <c r="AZ95" s="231">
        <v>1</v>
      </c>
      <c r="BA95" s="231">
        <f t="shared" si="27"/>
        <v>0</v>
      </c>
      <c r="BB95" s="231">
        <f t="shared" si="28"/>
        <v>0</v>
      </c>
      <c r="BC95" s="231">
        <f t="shared" si="29"/>
        <v>0</v>
      </c>
      <c r="BD95" s="231">
        <f t="shared" si="30"/>
        <v>0</v>
      </c>
      <c r="BE95" s="231">
        <f t="shared" si="31"/>
        <v>0</v>
      </c>
      <c r="CA95" s="256">
        <v>3</v>
      </c>
      <c r="CB95" s="256">
        <v>1</v>
      </c>
    </row>
    <row r="96" spans="1:80" x14ac:dyDescent="0.2">
      <c r="A96" s="257">
        <v>64</v>
      </c>
      <c r="B96" s="258" t="s">
        <v>250</v>
      </c>
      <c r="C96" s="259" t="s">
        <v>251</v>
      </c>
      <c r="D96" s="260" t="s">
        <v>112</v>
      </c>
      <c r="E96" s="261">
        <v>25</v>
      </c>
      <c r="F96" s="261">
        <v>0</v>
      </c>
      <c r="G96" s="262">
        <f t="shared" si="24"/>
        <v>0</v>
      </c>
      <c r="H96" s="263">
        <v>0</v>
      </c>
      <c r="I96" s="264">
        <f t="shared" si="25"/>
        <v>0</v>
      </c>
      <c r="J96" s="263"/>
      <c r="K96" s="264">
        <f t="shared" si="26"/>
        <v>0</v>
      </c>
      <c r="O96" s="256">
        <v>2</v>
      </c>
      <c r="AA96" s="231">
        <v>3</v>
      </c>
      <c r="AB96" s="231">
        <v>1</v>
      </c>
      <c r="AC96" s="231">
        <v>26500872</v>
      </c>
      <c r="AZ96" s="231">
        <v>1</v>
      </c>
      <c r="BA96" s="231">
        <f t="shared" si="27"/>
        <v>0</v>
      </c>
      <c r="BB96" s="231">
        <f t="shared" si="28"/>
        <v>0</v>
      </c>
      <c r="BC96" s="231">
        <f t="shared" si="29"/>
        <v>0</v>
      </c>
      <c r="BD96" s="231">
        <f t="shared" si="30"/>
        <v>0</v>
      </c>
      <c r="BE96" s="231">
        <f t="shared" si="31"/>
        <v>0</v>
      </c>
      <c r="CA96" s="256">
        <v>3</v>
      </c>
      <c r="CB96" s="256">
        <v>1</v>
      </c>
    </row>
    <row r="97" spans="1:80" x14ac:dyDescent="0.2">
      <c r="A97" s="257">
        <v>65</v>
      </c>
      <c r="B97" s="258" t="s">
        <v>252</v>
      </c>
      <c r="C97" s="259" t="s">
        <v>253</v>
      </c>
      <c r="D97" s="260" t="s">
        <v>112</v>
      </c>
      <c r="E97" s="261">
        <v>15</v>
      </c>
      <c r="F97" s="261">
        <v>0</v>
      </c>
      <c r="G97" s="262">
        <f t="shared" si="24"/>
        <v>0</v>
      </c>
      <c r="H97" s="263">
        <v>0</v>
      </c>
      <c r="I97" s="264">
        <f t="shared" si="25"/>
        <v>0</v>
      </c>
      <c r="J97" s="263"/>
      <c r="K97" s="264">
        <f t="shared" si="26"/>
        <v>0</v>
      </c>
      <c r="O97" s="256">
        <v>2</v>
      </c>
      <c r="AA97" s="231">
        <v>3</v>
      </c>
      <c r="AB97" s="231">
        <v>1</v>
      </c>
      <c r="AC97" s="231" t="s">
        <v>252</v>
      </c>
      <c r="AZ97" s="231">
        <v>1</v>
      </c>
      <c r="BA97" s="231">
        <f t="shared" si="27"/>
        <v>0</v>
      </c>
      <c r="BB97" s="231">
        <f t="shared" si="28"/>
        <v>0</v>
      </c>
      <c r="BC97" s="231">
        <f t="shared" si="29"/>
        <v>0</v>
      </c>
      <c r="BD97" s="231">
        <f t="shared" si="30"/>
        <v>0</v>
      </c>
      <c r="BE97" s="231">
        <f t="shared" si="31"/>
        <v>0</v>
      </c>
      <c r="CA97" s="256">
        <v>3</v>
      </c>
      <c r="CB97" s="256">
        <v>1</v>
      </c>
    </row>
    <row r="98" spans="1:80" x14ac:dyDescent="0.2">
      <c r="A98" s="257">
        <v>66</v>
      </c>
      <c r="B98" s="258" t="s">
        <v>254</v>
      </c>
      <c r="C98" s="259" t="s">
        <v>255</v>
      </c>
      <c r="D98" s="260" t="s">
        <v>112</v>
      </c>
      <c r="E98" s="261">
        <v>10</v>
      </c>
      <c r="F98" s="261">
        <v>0</v>
      </c>
      <c r="G98" s="262">
        <f t="shared" si="24"/>
        <v>0</v>
      </c>
      <c r="H98" s="263">
        <v>0</v>
      </c>
      <c r="I98" s="264">
        <f t="shared" si="25"/>
        <v>0</v>
      </c>
      <c r="J98" s="263"/>
      <c r="K98" s="264">
        <f t="shared" si="26"/>
        <v>0</v>
      </c>
      <c r="O98" s="256">
        <v>2</v>
      </c>
      <c r="AA98" s="231">
        <v>3</v>
      </c>
      <c r="AB98" s="231">
        <v>1</v>
      </c>
      <c r="AC98" s="231">
        <v>26500882</v>
      </c>
      <c r="AZ98" s="231">
        <v>1</v>
      </c>
      <c r="BA98" s="231">
        <f t="shared" si="27"/>
        <v>0</v>
      </c>
      <c r="BB98" s="231">
        <f t="shared" si="28"/>
        <v>0</v>
      </c>
      <c r="BC98" s="231">
        <f t="shared" si="29"/>
        <v>0</v>
      </c>
      <c r="BD98" s="231">
        <f t="shared" si="30"/>
        <v>0</v>
      </c>
      <c r="BE98" s="231">
        <f t="shared" si="31"/>
        <v>0</v>
      </c>
      <c r="CA98" s="256">
        <v>3</v>
      </c>
      <c r="CB98" s="256">
        <v>1</v>
      </c>
    </row>
    <row r="99" spans="1:80" x14ac:dyDescent="0.2">
      <c r="A99" s="257">
        <v>67</v>
      </c>
      <c r="B99" s="258" t="s">
        <v>256</v>
      </c>
      <c r="C99" s="259" t="s">
        <v>257</v>
      </c>
      <c r="D99" s="260" t="s">
        <v>112</v>
      </c>
      <c r="E99" s="261">
        <v>20</v>
      </c>
      <c r="F99" s="261">
        <v>0</v>
      </c>
      <c r="G99" s="262">
        <f t="shared" si="24"/>
        <v>0</v>
      </c>
      <c r="H99" s="263">
        <v>0</v>
      </c>
      <c r="I99" s="264">
        <f t="shared" si="25"/>
        <v>0</v>
      </c>
      <c r="J99" s="263"/>
      <c r="K99" s="264">
        <f t="shared" si="26"/>
        <v>0</v>
      </c>
      <c r="O99" s="256">
        <v>2</v>
      </c>
      <c r="AA99" s="231">
        <v>3</v>
      </c>
      <c r="AB99" s="231">
        <v>1</v>
      </c>
      <c r="AC99" s="231">
        <v>26500884</v>
      </c>
      <c r="AZ99" s="231">
        <v>1</v>
      </c>
      <c r="BA99" s="231">
        <f t="shared" si="27"/>
        <v>0</v>
      </c>
      <c r="BB99" s="231">
        <f t="shared" si="28"/>
        <v>0</v>
      </c>
      <c r="BC99" s="231">
        <f t="shared" si="29"/>
        <v>0</v>
      </c>
      <c r="BD99" s="231">
        <f t="shared" si="30"/>
        <v>0</v>
      </c>
      <c r="BE99" s="231">
        <f t="shared" si="31"/>
        <v>0</v>
      </c>
      <c r="CA99" s="256">
        <v>3</v>
      </c>
      <c r="CB99" s="256">
        <v>1</v>
      </c>
    </row>
    <row r="100" spans="1:80" x14ac:dyDescent="0.2">
      <c r="A100" s="257">
        <v>68</v>
      </c>
      <c r="B100" s="258" t="s">
        <v>258</v>
      </c>
      <c r="C100" s="259" t="s">
        <v>259</v>
      </c>
      <c r="D100" s="260" t="s">
        <v>112</v>
      </c>
      <c r="E100" s="261">
        <v>100</v>
      </c>
      <c r="F100" s="261">
        <v>0</v>
      </c>
      <c r="G100" s="262">
        <f t="shared" si="24"/>
        <v>0</v>
      </c>
      <c r="H100" s="263">
        <v>0</v>
      </c>
      <c r="I100" s="264">
        <f t="shared" si="25"/>
        <v>0</v>
      </c>
      <c r="J100" s="263"/>
      <c r="K100" s="264">
        <f t="shared" si="26"/>
        <v>0</v>
      </c>
      <c r="O100" s="256">
        <v>2</v>
      </c>
      <c r="AA100" s="231">
        <v>3</v>
      </c>
      <c r="AB100" s="231">
        <v>1</v>
      </c>
      <c r="AC100" s="231">
        <v>26500885</v>
      </c>
      <c r="AZ100" s="231">
        <v>1</v>
      </c>
      <c r="BA100" s="231">
        <f t="shared" si="27"/>
        <v>0</v>
      </c>
      <c r="BB100" s="231">
        <f t="shared" si="28"/>
        <v>0</v>
      </c>
      <c r="BC100" s="231">
        <f t="shared" si="29"/>
        <v>0</v>
      </c>
      <c r="BD100" s="231">
        <f t="shared" si="30"/>
        <v>0</v>
      </c>
      <c r="BE100" s="231">
        <f t="shared" si="31"/>
        <v>0</v>
      </c>
      <c r="CA100" s="256">
        <v>3</v>
      </c>
      <c r="CB100" s="256">
        <v>1</v>
      </c>
    </row>
    <row r="101" spans="1:80" x14ac:dyDescent="0.2">
      <c r="A101" s="274"/>
      <c r="B101" s="275" t="s">
        <v>98</v>
      </c>
      <c r="C101" s="276" t="s">
        <v>243</v>
      </c>
      <c r="D101" s="277"/>
      <c r="E101" s="278"/>
      <c r="F101" s="279"/>
      <c r="G101" s="280">
        <f>SUM(G90:G100)</f>
        <v>0</v>
      </c>
      <c r="H101" s="281"/>
      <c r="I101" s="282">
        <f>SUM(I90:I100)</f>
        <v>5.4000000000000001E-4</v>
      </c>
      <c r="J101" s="281"/>
      <c r="K101" s="282">
        <f>SUM(K90:K100)</f>
        <v>0</v>
      </c>
      <c r="O101" s="256">
        <v>4</v>
      </c>
      <c r="BA101" s="283">
        <f>SUM(BA90:BA100)</f>
        <v>0</v>
      </c>
      <c r="BB101" s="283">
        <f>SUM(BB90:BB100)</f>
        <v>0</v>
      </c>
      <c r="BC101" s="283">
        <f>SUM(BC90:BC100)</f>
        <v>0</v>
      </c>
      <c r="BD101" s="283">
        <f>SUM(BD90:BD100)</f>
        <v>0</v>
      </c>
      <c r="BE101" s="283">
        <f>SUM(BE90:BE100)</f>
        <v>0</v>
      </c>
    </row>
    <row r="102" spans="1:80" x14ac:dyDescent="0.2">
      <c r="A102" s="246" t="s">
        <v>96</v>
      </c>
      <c r="B102" s="247" t="s">
        <v>260</v>
      </c>
      <c r="C102" s="248" t="s">
        <v>261</v>
      </c>
      <c r="D102" s="249"/>
      <c r="E102" s="250"/>
      <c r="F102" s="250"/>
      <c r="G102" s="251"/>
      <c r="H102" s="252"/>
      <c r="I102" s="253"/>
      <c r="J102" s="254"/>
      <c r="K102" s="255"/>
      <c r="O102" s="256">
        <v>1</v>
      </c>
    </row>
    <row r="103" spans="1:80" ht="22.5" x14ac:dyDescent="0.2">
      <c r="A103" s="257">
        <v>69</v>
      </c>
      <c r="B103" s="258" t="s">
        <v>263</v>
      </c>
      <c r="C103" s="259" t="s">
        <v>264</v>
      </c>
      <c r="D103" s="260" t="s">
        <v>127</v>
      </c>
      <c r="E103" s="261">
        <v>10649</v>
      </c>
      <c r="F103" s="261">
        <v>0</v>
      </c>
      <c r="G103" s="262">
        <f>E103*F103</f>
        <v>0</v>
      </c>
      <c r="H103" s="263">
        <v>0</v>
      </c>
      <c r="I103" s="264">
        <f>E103*H103</f>
        <v>0</v>
      </c>
      <c r="J103" s="263">
        <v>0</v>
      </c>
      <c r="K103" s="264">
        <f>E103*J103</f>
        <v>0</v>
      </c>
      <c r="O103" s="256">
        <v>2</v>
      </c>
      <c r="AA103" s="231">
        <v>1</v>
      </c>
      <c r="AB103" s="231">
        <v>0</v>
      </c>
      <c r="AC103" s="231">
        <v>0</v>
      </c>
      <c r="AZ103" s="231">
        <v>1</v>
      </c>
      <c r="BA103" s="231">
        <f>IF(AZ103=1,G103,0)</f>
        <v>0</v>
      </c>
      <c r="BB103" s="231">
        <f>IF(AZ103=2,G103,0)</f>
        <v>0</v>
      </c>
      <c r="BC103" s="231">
        <f>IF(AZ103=3,G103,0)</f>
        <v>0</v>
      </c>
      <c r="BD103" s="231">
        <f>IF(AZ103=4,G103,0)</f>
        <v>0</v>
      </c>
      <c r="BE103" s="231">
        <f>IF(AZ103=5,G103,0)</f>
        <v>0</v>
      </c>
      <c r="CA103" s="256">
        <v>1</v>
      </c>
      <c r="CB103" s="256">
        <v>0</v>
      </c>
    </row>
    <row r="104" spans="1:80" ht="22.5" x14ac:dyDescent="0.2">
      <c r="A104" s="257">
        <v>70</v>
      </c>
      <c r="B104" s="258" t="s">
        <v>265</v>
      </c>
      <c r="C104" s="259" t="s">
        <v>266</v>
      </c>
      <c r="D104" s="260" t="s">
        <v>127</v>
      </c>
      <c r="E104" s="261">
        <v>569.5</v>
      </c>
      <c r="F104" s="261">
        <v>0</v>
      </c>
      <c r="G104" s="262">
        <f>E104*F104</f>
        <v>0</v>
      </c>
      <c r="H104" s="263">
        <v>0</v>
      </c>
      <c r="I104" s="264">
        <f>E104*H104</f>
        <v>0</v>
      </c>
      <c r="J104" s="263">
        <v>0</v>
      </c>
      <c r="K104" s="264">
        <f>E104*J104</f>
        <v>0</v>
      </c>
      <c r="O104" s="256">
        <v>2</v>
      </c>
      <c r="AA104" s="231">
        <v>1</v>
      </c>
      <c r="AB104" s="231">
        <v>1</v>
      </c>
      <c r="AC104" s="231">
        <v>1</v>
      </c>
      <c r="AZ104" s="231">
        <v>1</v>
      </c>
      <c r="BA104" s="231">
        <f>IF(AZ104=1,G104,0)</f>
        <v>0</v>
      </c>
      <c r="BB104" s="231">
        <f>IF(AZ104=2,G104,0)</f>
        <v>0</v>
      </c>
      <c r="BC104" s="231">
        <f>IF(AZ104=3,G104,0)</f>
        <v>0</v>
      </c>
      <c r="BD104" s="231">
        <f>IF(AZ104=4,G104,0)</f>
        <v>0</v>
      </c>
      <c r="BE104" s="231">
        <f>IF(AZ104=5,G104,0)</f>
        <v>0</v>
      </c>
      <c r="CA104" s="256">
        <v>1</v>
      </c>
      <c r="CB104" s="256">
        <v>1</v>
      </c>
    </row>
    <row r="105" spans="1:80" ht="22.5" x14ac:dyDescent="0.2">
      <c r="A105" s="257">
        <v>71</v>
      </c>
      <c r="B105" s="258" t="s">
        <v>267</v>
      </c>
      <c r="C105" s="259" t="s">
        <v>268</v>
      </c>
      <c r="D105" s="260" t="s">
        <v>127</v>
      </c>
      <c r="E105" s="261">
        <v>4480</v>
      </c>
      <c r="F105" s="261">
        <v>0</v>
      </c>
      <c r="G105" s="262">
        <f>E105*F105</f>
        <v>0</v>
      </c>
      <c r="H105" s="263">
        <v>0</v>
      </c>
      <c r="I105" s="264">
        <f>E105*H105</f>
        <v>0</v>
      </c>
      <c r="J105" s="263">
        <v>0</v>
      </c>
      <c r="K105" s="264">
        <f>E105*J105</f>
        <v>0</v>
      </c>
      <c r="O105" s="256">
        <v>2</v>
      </c>
      <c r="AA105" s="231">
        <v>1</v>
      </c>
      <c r="AB105" s="231">
        <v>1</v>
      </c>
      <c r="AC105" s="231">
        <v>1</v>
      </c>
      <c r="AZ105" s="231">
        <v>1</v>
      </c>
      <c r="BA105" s="231">
        <f>IF(AZ105=1,G105,0)</f>
        <v>0</v>
      </c>
      <c r="BB105" s="231">
        <f>IF(AZ105=2,G105,0)</f>
        <v>0</v>
      </c>
      <c r="BC105" s="231">
        <f>IF(AZ105=3,G105,0)</f>
        <v>0</v>
      </c>
      <c r="BD105" s="231">
        <f>IF(AZ105=4,G105,0)</f>
        <v>0</v>
      </c>
      <c r="BE105" s="231">
        <f>IF(AZ105=5,G105,0)</f>
        <v>0</v>
      </c>
      <c r="CA105" s="256">
        <v>1</v>
      </c>
      <c r="CB105" s="256">
        <v>1</v>
      </c>
    </row>
    <row r="106" spans="1:80" ht="22.5" x14ac:dyDescent="0.2">
      <c r="A106" s="257">
        <v>72</v>
      </c>
      <c r="B106" s="258" t="s">
        <v>269</v>
      </c>
      <c r="C106" s="259" t="s">
        <v>270</v>
      </c>
      <c r="D106" s="260" t="s">
        <v>127</v>
      </c>
      <c r="E106" s="261">
        <v>275</v>
      </c>
      <c r="F106" s="261">
        <v>0</v>
      </c>
      <c r="G106" s="262">
        <f>E106*F106</f>
        <v>0</v>
      </c>
      <c r="H106" s="263">
        <v>0</v>
      </c>
      <c r="I106" s="264">
        <f>E106*H106</f>
        <v>0</v>
      </c>
      <c r="J106" s="263">
        <v>0</v>
      </c>
      <c r="K106" s="264">
        <f>E106*J106</f>
        <v>0</v>
      </c>
      <c r="O106" s="256">
        <v>2</v>
      </c>
      <c r="AA106" s="231">
        <v>1</v>
      </c>
      <c r="AB106" s="231">
        <v>1</v>
      </c>
      <c r="AC106" s="231">
        <v>1</v>
      </c>
      <c r="AZ106" s="231">
        <v>1</v>
      </c>
      <c r="BA106" s="231">
        <f>IF(AZ106=1,G106,0)</f>
        <v>0</v>
      </c>
      <c r="BB106" s="231">
        <f>IF(AZ106=2,G106,0)</f>
        <v>0</v>
      </c>
      <c r="BC106" s="231">
        <f>IF(AZ106=3,G106,0)</f>
        <v>0</v>
      </c>
      <c r="BD106" s="231">
        <f>IF(AZ106=4,G106,0)</f>
        <v>0</v>
      </c>
      <c r="BE106" s="231">
        <f>IF(AZ106=5,G106,0)</f>
        <v>0</v>
      </c>
      <c r="CA106" s="256">
        <v>1</v>
      </c>
      <c r="CB106" s="256">
        <v>1</v>
      </c>
    </row>
    <row r="107" spans="1:80" x14ac:dyDescent="0.2">
      <c r="A107" s="257">
        <v>73</v>
      </c>
      <c r="B107" s="258" t="s">
        <v>271</v>
      </c>
      <c r="C107" s="259" t="s">
        <v>272</v>
      </c>
      <c r="D107" s="260" t="s">
        <v>127</v>
      </c>
      <c r="E107" s="261">
        <v>3029.7</v>
      </c>
      <c r="F107" s="261">
        <v>0</v>
      </c>
      <c r="G107" s="262">
        <f>E107*F107</f>
        <v>0</v>
      </c>
      <c r="H107" s="263">
        <v>0</v>
      </c>
      <c r="I107" s="264">
        <f>E107*H107</f>
        <v>0</v>
      </c>
      <c r="J107" s="263">
        <v>0</v>
      </c>
      <c r="K107" s="264">
        <f>E107*J107</f>
        <v>0</v>
      </c>
      <c r="O107" s="256">
        <v>2</v>
      </c>
      <c r="AA107" s="231">
        <v>1</v>
      </c>
      <c r="AB107" s="231">
        <v>1</v>
      </c>
      <c r="AC107" s="231">
        <v>1</v>
      </c>
      <c r="AZ107" s="231">
        <v>1</v>
      </c>
      <c r="BA107" s="231">
        <f>IF(AZ107=1,G107,0)</f>
        <v>0</v>
      </c>
      <c r="BB107" s="231">
        <f>IF(AZ107=2,G107,0)</f>
        <v>0</v>
      </c>
      <c r="BC107" s="231">
        <f>IF(AZ107=3,G107,0)</f>
        <v>0</v>
      </c>
      <c r="BD107" s="231">
        <f>IF(AZ107=4,G107,0)</f>
        <v>0</v>
      </c>
      <c r="BE107" s="231">
        <f>IF(AZ107=5,G107,0)</f>
        <v>0</v>
      </c>
      <c r="CA107" s="256">
        <v>1</v>
      </c>
      <c r="CB107" s="256">
        <v>1</v>
      </c>
    </row>
    <row r="108" spans="1:80" x14ac:dyDescent="0.2">
      <c r="A108" s="265"/>
      <c r="B108" s="268"/>
      <c r="C108" s="322" t="s">
        <v>273</v>
      </c>
      <c r="D108" s="323"/>
      <c r="E108" s="269">
        <v>3029.7</v>
      </c>
      <c r="F108" s="270"/>
      <c r="G108" s="271"/>
      <c r="H108" s="272"/>
      <c r="I108" s="266"/>
      <c r="J108" s="273"/>
      <c r="K108" s="266"/>
      <c r="M108" s="267" t="s">
        <v>273</v>
      </c>
      <c r="O108" s="256"/>
    </row>
    <row r="109" spans="1:80" x14ac:dyDescent="0.2">
      <c r="A109" s="257">
        <v>74</v>
      </c>
      <c r="B109" s="258" t="s">
        <v>274</v>
      </c>
      <c r="C109" s="259" t="s">
        <v>275</v>
      </c>
      <c r="D109" s="260" t="s">
        <v>127</v>
      </c>
      <c r="E109" s="261">
        <v>2019.8</v>
      </c>
      <c r="F109" s="261">
        <v>0</v>
      </c>
      <c r="G109" s="262">
        <f>E109*F109</f>
        <v>0</v>
      </c>
      <c r="H109" s="263">
        <v>0</v>
      </c>
      <c r="I109" s="264">
        <f>E109*H109</f>
        <v>0</v>
      </c>
      <c r="J109" s="263">
        <v>0</v>
      </c>
      <c r="K109" s="264">
        <f>E109*J109</f>
        <v>0</v>
      </c>
      <c r="O109" s="256">
        <v>2</v>
      </c>
      <c r="AA109" s="231">
        <v>1</v>
      </c>
      <c r="AB109" s="231">
        <v>1</v>
      </c>
      <c r="AC109" s="231">
        <v>1</v>
      </c>
      <c r="AZ109" s="231">
        <v>1</v>
      </c>
      <c r="BA109" s="231">
        <f>IF(AZ109=1,G109,0)</f>
        <v>0</v>
      </c>
      <c r="BB109" s="231">
        <f>IF(AZ109=2,G109,0)</f>
        <v>0</v>
      </c>
      <c r="BC109" s="231">
        <f>IF(AZ109=3,G109,0)</f>
        <v>0</v>
      </c>
      <c r="BD109" s="231">
        <f>IF(AZ109=4,G109,0)</f>
        <v>0</v>
      </c>
      <c r="BE109" s="231">
        <f>IF(AZ109=5,G109,0)</f>
        <v>0</v>
      </c>
      <c r="CA109" s="256">
        <v>1</v>
      </c>
      <c r="CB109" s="256">
        <v>1</v>
      </c>
    </row>
    <row r="110" spans="1:80" x14ac:dyDescent="0.2">
      <c r="A110" s="265"/>
      <c r="B110" s="268"/>
      <c r="C110" s="322" t="s">
        <v>276</v>
      </c>
      <c r="D110" s="323"/>
      <c r="E110" s="269">
        <v>2019.8</v>
      </c>
      <c r="F110" s="270"/>
      <c r="G110" s="271"/>
      <c r="H110" s="272"/>
      <c r="I110" s="266"/>
      <c r="J110" s="273"/>
      <c r="K110" s="266"/>
      <c r="M110" s="267" t="s">
        <v>276</v>
      </c>
      <c r="O110" s="256"/>
    </row>
    <row r="111" spans="1:80" x14ac:dyDescent="0.2">
      <c r="A111" s="257">
        <v>75</v>
      </c>
      <c r="B111" s="258" t="s">
        <v>277</v>
      </c>
      <c r="C111" s="259" t="s">
        <v>278</v>
      </c>
      <c r="D111" s="260" t="s">
        <v>127</v>
      </c>
      <c r="E111" s="261">
        <v>5049.5</v>
      </c>
      <c r="F111" s="261">
        <v>0</v>
      </c>
      <c r="G111" s="262">
        <f>E111*F111</f>
        <v>0</v>
      </c>
      <c r="H111" s="263">
        <v>0</v>
      </c>
      <c r="I111" s="264">
        <f>E111*H111</f>
        <v>0</v>
      </c>
      <c r="J111" s="263">
        <v>0</v>
      </c>
      <c r="K111" s="264">
        <f>E111*J111</f>
        <v>0</v>
      </c>
      <c r="O111" s="256">
        <v>2</v>
      </c>
      <c r="AA111" s="231">
        <v>1</v>
      </c>
      <c r="AB111" s="231">
        <v>1</v>
      </c>
      <c r="AC111" s="231">
        <v>1</v>
      </c>
      <c r="AZ111" s="231">
        <v>1</v>
      </c>
      <c r="BA111" s="231">
        <f>IF(AZ111=1,G111,0)</f>
        <v>0</v>
      </c>
      <c r="BB111" s="231">
        <f>IF(AZ111=2,G111,0)</f>
        <v>0</v>
      </c>
      <c r="BC111" s="231">
        <f>IF(AZ111=3,G111,0)</f>
        <v>0</v>
      </c>
      <c r="BD111" s="231">
        <f>IF(AZ111=4,G111,0)</f>
        <v>0</v>
      </c>
      <c r="BE111" s="231">
        <f>IF(AZ111=5,G111,0)</f>
        <v>0</v>
      </c>
      <c r="CA111" s="256">
        <v>1</v>
      </c>
      <c r="CB111" s="256">
        <v>1</v>
      </c>
    </row>
    <row r="112" spans="1:80" x14ac:dyDescent="0.2">
      <c r="A112" s="257">
        <v>76</v>
      </c>
      <c r="B112" s="258" t="s">
        <v>279</v>
      </c>
      <c r="C112" s="259" t="s">
        <v>280</v>
      </c>
      <c r="D112" s="260" t="s">
        <v>127</v>
      </c>
      <c r="E112" s="261">
        <v>165</v>
      </c>
      <c r="F112" s="261">
        <v>0</v>
      </c>
      <c r="G112" s="262">
        <f>E112*F112</f>
        <v>0</v>
      </c>
      <c r="H112" s="263">
        <v>0</v>
      </c>
      <c r="I112" s="264">
        <f>E112*H112</f>
        <v>0</v>
      </c>
      <c r="J112" s="263">
        <v>0</v>
      </c>
      <c r="K112" s="264">
        <f>E112*J112</f>
        <v>0</v>
      </c>
      <c r="O112" s="256">
        <v>2</v>
      </c>
      <c r="AA112" s="231">
        <v>1</v>
      </c>
      <c r="AB112" s="231">
        <v>1</v>
      </c>
      <c r="AC112" s="231">
        <v>1</v>
      </c>
      <c r="AZ112" s="231">
        <v>1</v>
      </c>
      <c r="BA112" s="231">
        <f>IF(AZ112=1,G112,0)</f>
        <v>0</v>
      </c>
      <c r="BB112" s="231">
        <f>IF(AZ112=2,G112,0)</f>
        <v>0</v>
      </c>
      <c r="BC112" s="231">
        <f>IF(AZ112=3,G112,0)</f>
        <v>0</v>
      </c>
      <c r="BD112" s="231">
        <f>IF(AZ112=4,G112,0)</f>
        <v>0</v>
      </c>
      <c r="BE112" s="231">
        <f>IF(AZ112=5,G112,0)</f>
        <v>0</v>
      </c>
      <c r="CA112" s="256">
        <v>1</v>
      </c>
      <c r="CB112" s="256">
        <v>1</v>
      </c>
    </row>
    <row r="113" spans="1:80" x14ac:dyDescent="0.2">
      <c r="A113" s="265"/>
      <c r="B113" s="268"/>
      <c r="C113" s="322" t="s">
        <v>281</v>
      </c>
      <c r="D113" s="323"/>
      <c r="E113" s="269">
        <v>165</v>
      </c>
      <c r="F113" s="270"/>
      <c r="G113" s="271"/>
      <c r="H113" s="272"/>
      <c r="I113" s="266"/>
      <c r="J113" s="273"/>
      <c r="K113" s="266"/>
      <c r="M113" s="267" t="s">
        <v>281</v>
      </c>
      <c r="O113" s="256"/>
    </row>
    <row r="114" spans="1:80" x14ac:dyDescent="0.2">
      <c r="A114" s="257">
        <v>77</v>
      </c>
      <c r="B114" s="258" t="s">
        <v>282</v>
      </c>
      <c r="C114" s="259" t="s">
        <v>283</v>
      </c>
      <c r="D114" s="260" t="s">
        <v>127</v>
      </c>
      <c r="E114" s="261">
        <v>110</v>
      </c>
      <c r="F114" s="261">
        <v>0</v>
      </c>
      <c r="G114" s="262">
        <f>E114*F114</f>
        <v>0</v>
      </c>
      <c r="H114" s="263">
        <v>0</v>
      </c>
      <c r="I114" s="264">
        <f>E114*H114</f>
        <v>0</v>
      </c>
      <c r="J114" s="263">
        <v>0</v>
      </c>
      <c r="K114" s="264">
        <f>E114*J114</f>
        <v>0</v>
      </c>
      <c r="O114" s="256">
        <v>2</v>
      </c>
      <c r="AA114" s="231">
        <v>1</v>
      </c>
      <c r="AB114" s="231">
        <v>1</v>
      </c>
      <c r="AC114" s="231">
        <v>1</v>
      </c>
      <c r="AZ114" s="231">
        <v>1</v>
      </c>
      <c r="BA114" s="231">
        <f>IF(AZ114=1,G114,0)</f>
        <v>0</v>
      </c>
      <c r="BB114" s="231">
        <f>IF(AZ114=2,G114,0)</f>
        <v>0</v>
      </c>
      <c r="BC114" s="231">
        <f>IF(AZ114=3,G114,0)</f>
        <v>0</v>
      </c>
      <c r="BD114" s="231">
        <f>IF(AZ114=4,G114,0)</f>
        <v>0</v>
      </c>
      <c r="BE114" s="231">
        <f>IF(AZ114=5,G114,0)</f>
        <v>0</v>
      </c>
      <c r="CA114" s="256">
        <v>1</v>
      </c>
      <c r="CB114" s="256">
        <v>1</v>
      </c>
    </row>
    <row r="115" spans="1:80" x14ac:dyDescent="0.2">
      <c r="A115" s="265"/>
      <c r="B115" s="268"/>
      <c r="C115" s="322" t="s">
        <v>284</v>
      </c>
      <c r="D115" s="323"/>
      <c r="E115" s="269">
        <v>110</v>
      </c>
      <c r="F115" s="270"/>
      <c r="G115" s="271"/>
      <c r="H115" s="272"/>
      <c r="I115" s="266"/>
      <c r="J115" s="273"/>
      <c r="K115" s="266"/>
      <c r="M115" s="267" t="s">
        <v>284</v>
      </c>
      <c r="O115" s="256"/>
    </row>
    <row r="116" spans="1:80" x14ac:dyDescent="0.2">
      <c r="A116" s="257">
        <v>78</v>
      </c>
      <c r="B116" s="258" t="s">
        <v>285</v>
      </c>
      <c r="C116" s="259" t="s">
        <v>286</v>
      </c>
      <c r="D116" s="260" t="s">
        <v>127</v>
      </c>
      <c r="E116" s="261">
        <v>275</v>
      </c>
      <c r="F116" s="261">
        <v>0</v>
      </c>
      <c r="G116" s="262">
        <f>E116*F116</f>
        <v>0</v>
      </c>
      <c r="H116" s="263">
        <v>0</v>
      </c>
      <c r="I116" s="264">
        <f>E116*H116</f>
        <v>0</v>
      </c>
      <c r="J116" s="263">
        <v>0</v>
      </c>
      <c r="K116" s="264">
        <f>E116*J116</f>
        <v>0</v>
      </c>
      <c r="O116" s="256">
        <v>2</v>
      </c>
      <c r="AA116" s="231">
        <v>1</v>
      </c>
      <c r="AB116" s="231">
        <v>1</v>
      </c>
      <c r="AC116" s="231">
        <v>1</v>
      </c>
      <c r="AZ116" s="231">
        <v>1</v>
      </c>
      <c r="BA116" s="231">
        <f>IF(AZ116=1,G116,0)</f>
        <v>0</v>
      </c>
      <c r="BB116" s="231">
        <f>IF(AZ116=2,G116,0)</f>
        <v>0</v>
      </c>
      <c r="BC116" s="231">
        <f>IF(AZ116=3,G116,0)</f>
        <v>0</v>
      </c>
      <c r="BD116" s="231">
        <f>IF(AZ116=4,G116,0)</f>
        <v>0</v>
      </c>
      <c r="BE116" s="231">
        <f>IF(AZ116=5,G116,0)</f>
        <v>0</v>
      </c>
      <c r="CA116" s="256">
        <v>1</v>
      </c>
      <c r="CB116" s="256">
        <v>1</v>
      </c>
    </row>
    <row r="117" spans="1:80" x14ac:dyDescent="0.2">
      <c r="A117" s="257">
        <v>79</v>
      </c>
      <c r="B117" s="258" t="s">
        <v>287</v>
      </c>
      <c r="C117" s="259" t="s">
        <v>288</v>
      </c>
      <c r="D117" s="260" t="s">
        <v>127</v>
      </c>
      <c r="E117" s="261">
        <v>5324.5</v>
      </c>
      <c r="F117" s="261">
        <v>0</v>
      </c>
      <c r="G117" s="262">
        <f>E117*F117</f>
        <v>0</v>
      </c>
      <c r="H117" s="263">
        <v>0</v>
      </c>
      <c r="I117" s="264">
        <f>E117*H117</f>
        <v>0</v>
      </c>
      <c r="J117" s="263"/>
      <c r="K117" s="264">
        <f>E117*J117</f>
        <v>0</v>
      </c>
      <c r="O117" s="256">
        <v>2</v>
      </c>
      <c r="AA117" s="231">
        <v>12</v>
      </c>
      <c r="AB117" s="231">
        <v>0</v>
      </c>
      <c r="AC117" s="231">
        <v>132</v>
      </c>
      <c r="AZ117" s="231">
        <v>1</v>
      </c>
      <c r="BA117" s="231">
        <f>IF(AZ117=1,G117,0)</f>
        <v>0</v>
      </c>
      <c r="BB117" s="231">
        <f>IF(AZ117=2,G117,0)</f>
        <v>0</v>
      </c>
      <c r="BC117" s="231">
        <f>IF(AZ117=3,G117,0)</f>
        <v>0</v>
      </c>
      <c r="BD117" s="231">
        <f>IF(AZ117=4,G117,0)</f>
        <v>0</v>
      </c>
      <c r="BE117" s="231">
        <f>IF(AZ117=5,G117,0)</f>
        <v>0</v>
      </c>
      <c r="CA117" s="256">
        <v>12</v>
      </c>
      <c r="CB117" s="256">
        <v>0</v>
      </c>
    </row>
    <row r="118" spans="1:80" x14ac:dyDescent="0.2">
      <c r="A118" s="257">
        <v>80</v>
      </c>
      <c r="B118" s="258" t="s">
        <v>289</v>
      </c>
      <c r="C118" s="259" t="s">
        <v>290</v>
      </c>
      <c r="D118" s="260" t="s">
        <v>142</v>
      </c>
      <c r="E118" s="261">
        <v>142.65</v>
      </c>
      <c r="F118" s="261">
        <v>0</v>
      </c>
      <c r="G118" s="262">
        <f>E118*F118</f>
        <v>0</v>
      </c>
      <c r="H118" s="263">
        <v>1E-3</v>
      </c>
      <c r="I118" s="264">
        <f>E118*H118</f>
        <v>0.14265</v>
      </c>
      <c r="J118" s="263"/>
      <c r="K118" s="264">
        <f>E118*J118</f>
        <v>0</v>
      </c>
      <c r="O118" s="256">
        <v>2</v>
      </c>
      <c r="AA118" s="231">
        <v>3</v>
      </c>
      <c r="AB118" s="231">
        <v>1</v>
      </c>
      <c r="AC118" s="231">
        <v>5724001</v>
      </c>
      <c r="AZ118" s="231">
        <v>1</v>
      </c>
      <c r="BA118" s="231">
        <f>IF(AZ118=1,G118,0)</f>
        <v>0</v>
      </c>
      <c r="BB118" s="231">
        <f>IF(AZ118=2,G118,0)</f>
        <v>0</v>
      </c>
      <c r="BC118" s="231">
        <f>IF(AZ118=3,G118,0)</f>
        <v>0</v>
      </c>
      <c r="BD118" s="231">
        <f>IF(AZ118=4,G118,0)</f>
        <v>0</v>
      </c>
      <c r="BE118" s="231">
        <f>IF(AZ118=5,G118,0)</f>
        <v>0</v>
      </c>
      <c r="CA118" s="256">
        <v>3</v>
      </c>
      <c r="CB118" s="256">
        <v>1</v>
      </c>
    </row>
    <row r="119" spans="1:80" ht="22.5" x14ac:dyDescent="0.2">
      <c r="A119" s="257">
        <v>81</v>
      </c>
      <c r="B119" s="258" t="s">
        <v>291</v>
      </c>
      <c r="C119" s="259" t="s">
        <v>292</v>
      </c>
      <c r="D119" s="260" t="s">
        <v>142</v>
      </c>
      <c r="E119" s="261">
        <v>8.5399999999999991</v>
      </c>
      <c r="F119" s="261">
        <v>0</v>
      </c>
      <c r="G119" s="262">
        <f>E119*F119</f>
        <v>0</v>
      </c>
      <c r="H119" s="263">
        <v>1E-3</v>
      </c>
      <c r="I119" s="264">
        <f>E119*H119</f>
        <v>8.539999999999999E-3</v>
      </c>
      <c r="J119" s="263"/>
      <c r="K119" s="264">
        <f>E119*J119</f>
        <v>0</v>
      </c>
      <c r="O119" s="256">
        <v>2</v>
      </c>
      <c r="AA119" s="231">
        <v>3</v>
      </c>
      <c r="AB119" s="231">
        <v>1</v>
      </c>
      <c r="AC119" s="231">
        <v>5724912</v>
      </c>
      <c r="AZ119" s="231">
        <v>1</v>
      </c>
      <c r="BA119" s="231">
        <f>IF(AZ119=1,G119,0)</f>
        <v>0</v>
      </c>
      <c r="BB119" s="231">
        <f>IF(AZ119=2,G119,0)</f>
        <v>0</v>
      </c>
      <c r="BC119" s="231">
        <f>IF(AZ119=3,G119,0)</f>
        <v>0</v>
      </c>
      <c r="BD119" s="231">
        <f>IF(AZ119=4,G119,0)</f>
        <v>0</v>
      </c>
      <c r="BE119" s="231">
        <f>IF(AZ119=5,G119,0)</f>
        <v>0</v>
      </c>
      <c r="CA119" s="256">
        <v>3</v>
      </c>
      <c r="CB119" s="256">
        <v>1</v>
      </c>
    </row>
    <row r="120" spans="1:80" x14ac:dyDescent="0.2">
      <c r="A120" s="274"/>
      <c r="B120" s="275" t="s">
        <v>98</v>
      </c>
      <c r="C120" s="276" t="s">
        <v>262</v>
      </c>
      <c r="D120" s="277"/>
      <c r="E120" s="278"/>
      <c r="F120" s="279"/>
      <c r="G120" s="280">
        <f>SUM(G102:G119)</f>
        <v>0</v>
      </c>
      <c r="H120" s="281"/>
      <c r="I120" s="282">
        <f>SUM(I102:I119)</f>
        <v>0.15118999999999999</v>
      </c>
      <c r="J120" s="281"/>
      <c r="K120" s="282">
        <f>SUM(K102:K119)</f>
        <v>0</v>
      </c>
      <c r="O120" s="256">
        <v>4</v>
      </c>
      <c r="BA120" s="283">
        <f>SUM(BA102:BA119)</f>
        <v>0</v>
      </c>
      <c r="BB120" s="283">
        <f>SUM(BB102:BB119)</f>
        <v>0</v>
      </c>
      <c r="BC120" s="283">
        <f>SUM(BC102:BC119)</f>
        <v>0</v>
      </c>
      <c r="BD120" s="283">
        <f>SUM(BD102:BD119)</f>
        <v>0</v>
      </c>
      <c r="BE120" s="283">
        <f>SUM(BE102:BE119)</f>
        <v>0</v>
      </c>
    </row>
    <row r="121" spans="1:80" x14ac:dyDescent="0.2">
      <c r="A121" s="246" t="s">
        <v>96</v>
      </c>
      <c r="B121" s="247" t="s">
        <v>293</v>
      </c>
      <c r="C121" s="248" t="s">
        <v>294</v>
      </c>
      <c r="D121" s="249"/>
      <c r="E121" s="250"/>
      <c r="F121" s="250"/>
      <c r="G121" s="251"/>
      <c r="H121" s="252"/>
      <c r="I121" s="253"/>
      <c r="J121" s="254"/>
      <c r="K121" s="255"/>
      <c r="O121" s="256">
        <v>1</v>
      </c>
    </row>
    <row r="122" spans="1:80" ht="22.5" x14ac:dyDescent="0.2">
      <c r="A122" s="257">
        <v>82</v>
      </c>
      <c r="B122" s="258" t="s">
        <v>296</v>
      </c>
      <c r="C122" s="259" t="s">
        <v>297</v>
      </c>
      <c r="D122" s="260" t="s">
        <v>127</v>
      </c>
      <c r="E122" s="261">
        <v>6000</v>
      </c>
      <c r="F122" s="261">
        <v>0</v>
      </c>
      <c r="G122" s="262">
        <f>E122*F122</f>
        <v>0</v>
      </c>
      <c r="H122" s="263">
        <v>0</v>
      </c>
      <c r="I122" s="264">
        <f>E122*H122</f>
        <v>0</v>
      </c>
      <c r="J122" s="263">
        <v>0</v>
      </c>
      <c r="K122" s="264">
        <f>E122*J122</f>
        <v>0</v>
      </c>
      <c r="O122" s="256">
        <v>2</v>
      </c>
      <c r="AA122" s="231">
        <v>1</v>
      </c>
      <c r="AB122" s="231">
        <v>1</v>
      </c>
      <c r="AC122" s="231">
        <v>1</v>
      </c>
      <c r="AZ122" s="231">
        <v>1</v>
      </c>
      <c r="BA122" s="231">
        <f>IF(AZ122=1,G122,0)</f>
        <v>0</v>
      </c>
      <c r="BB122" s="231">
        <f>IF(AZ122=2,G122,0)</f>
        <v>0</v>
      </c>
      <c r="BC122" s="231">
        <f>IF(AZ122=3,G122,0)</f>
        <v>0</v>
      </c>
      <c r="BD122" s="231">
        <f>IF(AZ122=4,G122,0)</f>
        <v>0</v>
      </c>
      <c r="BE122" s="231">
        <f>IF(AZ122=5,G122,0)</f>
        <v>0</v>
      </c>
      <c r="CA122" s="256">
        <v>1</v>
      </c>
      <c r="CB122" s="256">
        <v>1</v>
      </c>
    </row>
    <row r="123" spans="1:80" x14ac:dyDescent="0.2">
      <c r="A123" s="274"/>
      <c r="B123" s="275" t="s">
        <v>98</v>
      </c>
      <c r="C123" s="276" t="s">
        <v>295</v>
      </c>
      <c r="D123" s="277"/>
      <c r="E123" s="278"/>
      <c r="F123" s="279"/>
      <c r="G123" s="280">
        <f>SUM(G121:G122)</f>
        <v>0</v>
      </c>
      <c r="H123" s="281"/>
      <c r="I123" s="282">
        <f>SUM(I121:I122)</f>
        <v>0</v>
      </c>
      <c r="J123" s="281"/>
      <c r="K123" s="282">
        <f>SUM(K121:K122)</f>
        <v>0</v>
      </c>
      <c r="O123" s="256">
        <v>4</v>
      </c>
      <c r="BA123" s="283">
        <f>SUM(BA121:BA122)</f>
        <v>0</v>
      </c>
      <c r="BB123" s="283">
        <f>SUM(BB121:BB122)</f>
        <v>0</v>
      </c>
      <c r="BC123" s="283">
        <f>SUM(BC121:BC122)</f>
        <v>0</v>
      </c>
      <c r="BD123" s="283">
        <f>SUM(BD121:BD122)</f>
        <v>0</v>
      </c>
      <c r="BE123" s="283">
        <f>SUM(BE121:BE122)</f>
        <v>0</v>
      </c>
    </row>
    <row r="124" spans="1:80" x14ac:dyDescent="0.2">
      <c r="A124" s="246" t="s">
        <v>96</v>
      </c>
      <c r="B124" s="247" t="s">
        <v>298</v>
      </c>
      <c r="C124" s="248" t="s">
        <v>299</v>
      </c>
      <c r="D124" s="249"/>
      <c r="E124" s="250"/>
      <c r="F124" s="250"/>
      <c r="G124" s="251"/>
      <c r="H124" s="252"/>
      <c r="I124" s="253"/>
      <c r="J124" s="254"/>
      <c r="K124" s="255"/>
      <c r="O124" s="256">
        <v>1</v>
      </c>
    </row>
    <row r="125" spans="1:80" ht="22.5" x14ac:dyDescent="0.2">
      <c r="A125" s="257">
        <v>83</v>
      </c>
      <c r="B125" s="258" t="s">
        <v>301</v>
      </c>
      <c r="C125" s="259" t="s">
        <v>302</v>
      </c>
      <c r="D125" s="260" t="s">
        <v>207</v>
      </c>
      <c r="E125" s="261">
        <v>0.98</v>
      </c>
      <c r="F125" s="261">
        <v>0</v>
      </c>
      <c r="G125" s="262">
        <f>E125*F125</f>
        <v>0</v>
      </c>
      <c r="H125" s="263">
        <v>0</v>
      </c>
      <c r="I125" s="264">
        <f>E125*H125</f>
        <v>0</v>
      </c>
      <c r="J125" s="263"/>
      <c r="K125" s="264">
        <f>E125*J125</f>
        <v>0</v>
      </c>
      <c r="O125" s="256">
        <v>2</v>
      </c>
      <c r="AA125" s="231">
        <v>12</v>
      </c>
      <c r="AB125" s="231">
        <v>0</v>
      </c>
      <c r="AC125" s="231">
        <v>80</v>
      </c>
      <c r="AZ125" s="231">
        <v>1</v>
      </c>
      <c r="BA125" s="231">
        <f>IF(AZ125=1,G125,0)</f>
        <v>0</v>
      </c>
      <c r="BB125" s="231">
        <f>IF(AZ125=2,G125,0)</f>
        <v>0</v>
      </c>
      <c r="BC125" s="231">
        <f>IF(AZ125=3,G125,0)</f>
        <v>0</v>
      </c>
      <c r="BD125" s="231">
        <f>IF(AZ125=4,G125,0)</f>
        <v>0</v>
      </c>
      <c r="BE125" s="231">
        <f>IF(AZ125=5,G125,0)</f>
        <v>0</v>
      </c>
      <c r="CA125" s="256">
        <v>12</v>
      </c>
      <c r="CB125" s="256">
        <v>0</v>
      </c>
    </row>
    <row r="126" spans="1:80" x14ac:dyDescent="0.2">
      <c r="A126" s="274"/>
      <c r="B126" s="275" t="s">
        <v>98</v>
      </c>
      <c r="C126" s="276" t="s">
        <v>300</v>
      </c>
      <c r="D126" s="277"/>
      <c r="E126" s="278"/>
      <c r="F126" s="279"/>
      <c r="G126" s="280">
        <f>SUM(G124:G125)</f>
        <v>0</v>
      </c>
      <c r="H126" s="281"/>
      <c r="I126" s="282">
        <f>SUM(I124:I125)</f>
        <v>0</v>
      </c>
      <c r="J126" s="281"/>
      <c r="K126" s="282">
        <f>SUM(K124:K125)</f>
        <v>0</v>
      </c>
      <c r="O126" s="256">
        <v>4</v>
      </c>
      <c r="BA126" s="283">
        <f>SUM(BA124:BA125)</f>
        <v>0</v>
      </c>
      <c r="BB126" s="283">
        <f>SUM(BB124:BB125)</f>
        <v>0</v>
      </c>
      <c r="BC126" s="283">
        <f>SUM(BC124:BC125)</f>
        <v>0</v>
      </c>
      <c r="BD126" s="283">
        <f>SUM(BD124:BD125)</f>
        <v>0</v>
      </c>
      <c r="BE126" s="283">
        <f>SUM(BE124:BE125)</f>
        <v>0</v>
      </c>
    </row>
    <row r="127" spans="1:80" x14ac:dyDescent="0.2">
      <c r="A127" s="246" t="s">
        <v>96</v>
      </c>
      <c r="B127" s="247" t="s">
        <v>303</v>
      </c>
      <c r="C127" s="248" t="s">
        <v>304</v>
      </c>
      <c r="D127" s="249"/>
      <c r="E127" s="250"/>
      <c r="F127" s="250"/>
      <c r="G127" s="251"/>
      <c r="H127" s="252"/>
      <c r="I127" s="253"/>
      <c r="J127" s="254"/>
      <c r="K127" s="255"/>
      <c r="O127" s="256">
        <v>1</v>
      </c>
    </row>
    <row r="128" spans="1:80" x14ac:dyDescent="0.2">
      <c r="A128" s="257">
        <v>84</v>
      </c>
      <c r="B128" s="258" t="s">
        <v>306</v>
      </c>
      <c r="C128" s="259" t="s">
        <v>307</v>
      </c>
      <c r="D128" s="260" t="s">
        <v>207</v>
      </c>
      <c r="E128" s="261">
        <v>17.494489999999999</v>
      </c>
      <c r="F128" s="261">
        <v>0</v>
      </c>
      <c r="G128" s="262">
        <f>E128*F128</f>
        <v>0</v>
      </c>
      <c r="H128" s="263">
        <v>0</v>
      </c>
      <c r="I128" s="264">
        <f>E128*H128</f>
        <v>0</v>
      </c>
      <c r="J128" s="263"/>
      <c r="K128" s="264">
        <f>E128*J128</f>
        <v>0</v>
      </c>
      <c r="O128" s="256">
        <v>2</v>
      </c>
      <c r="AA128" s="231">
        <v>7</v>
      </c>
      <c r="AB128" s="231">
        <v>1</v>
      </c>
      <c r="AC128" s="231">
        <v>2</v>
      </c>
      <c r="AZ128" s="231">
        <v>1</v>
      </c>
      <c r="BA128" s="231">
        <f>IF(AZ128=1,G128,0)</f>
        <v>0</v>
      </c>
      <c r="BB128" s="231">
        <f>IF(AZ128=2,G128,0)</f>
        <v>0</v>
      </c>
      <c r="BC128" s="231">
        <f>IF(AZ128=3,G128,0)</f>
        <v>0</v>
      </c>
      <c r="BD128" s="231">
        <f>IF(AZ128=4,G128,0)</f>
        <v>0</v>
      </c>
      <c r="BE128" s="231">
        <f>IF(AZ128=5,G128,0)</f>
        <v>0</v>
      </c>
      <c r="CA128" s="256">
        <v>7</v>
      </c>
      <c r="CB128" s="256">
        <v>1</v>
      </c>
    </row>
    <row r="129" spans="1:57" x14ac:dyDescent="0.2">
      <c r="A129" s="274"/>
      <c r="B129" s="275" t="s">
        <v>98</v>
      </c>
      <c r="C129" s="276" t="s">
        <v>305</v>
      </c>
      <c r="D129" s="277"/>
      <c r="E129" s="278"/>
      <c r="F129" s="279"/>
      <c r="G129" s="280">
        <f>SUM(G127:G128)</f>
        <v>0</v>
      </c>
      <c r="H129" s="281"/>
      <c r="I129" s="282">
        <f>SUM(I127:I128)</f>
        <v>0</v>
      </c>
      <c r="J129" s="281"/>
      <c r="K129" s="282">
        <f>SUM(K127:K128)</f>
        <v>0</v>
      </c>
      <c r="O129" s="256">
        <v>4</v>
      </c>
      <c r="BA129" s="283">
        <f>SUM(BA127:BA128)</f>
        <v>0</v>
      </c>
      <c r="BB129" s="283">
        <f>SUM(BB127:BB128)</f>
        <v>0</v>
      </c>
      <c r="BC129" s="283">
        <f>SUM(BC127:BC128)</f>
        <v>0</v>
      </c>
      <c r="BD129" s="283">
        <f>SUM(BD127:BD128)</f>
        <v>0</v>
      </c>
      <c r="BE129" s="283">
        <f>SUM(BE127:BE128)</f>
        <v>0</v>
      </c>
    </row>
    <row r="130" spans="1:57" x14ac:dyDescent="0.2">
      <c r="E130" s="231"/>
    </row>
    <row r="131" spans="1:57" x14ac:dyDescent="0.2">
      <c r="E131" s="231"/>
    </row>
    <row r="132" spans="1:57" x14ac:dyDescent="0.2">
      <c r="E132" s="231"/>
    </row>
    <row r="133" spans="1:57" x14ac:dyDescent="0.2">
      <c r="E133" s="231"/>
    </row>
    <row r="134" spans="1:57" x14ac:dyDescent="0.2">
      <c r="E134" s="231"/>
    </row>
    <row r="135" spans="1:57" x14ac:dyDescent="0.2">
      <c r="E135" s="231"/>
    </row>
    <row r="136" spans="1:57" x14ac:dyDescent="0.2">
      <c r="E136" s="231"/>
    </row>
    <row r="137" spans="1:57" x14ac:dyDescent="0.2">
      <c r="E137" s="231"/>
    </row>
    <row r="138" spans="1:57" x14ac:dyDescent="0.2">
      <c r="E138" s="231"/>
    </row>
    <row r="139" spans="1:57" x14ac:dyDescent="0.2">
      <c r="E139" s="231"/>
    </row>
    <row r="140" spans="1:57" x14ac:dyDescent="0.2">
      <c r="E140" s="231"/>
    </row>
    <row r="141" spans="1:57" x14ac:dyDescent="0.2">
      <c r="E141" s="231"/>
    </row>
    <row r="142" spans="1:57" x14ac:dyDescent="0.2">
      <c r="E142" s="231"/>
    </row>
    <row r="143" spans="1:57" x14ac:dyDescent="0.2">
      <c r="E143" s="231"/>
    </row>
    <row r="144" spans="1:57" x14ac:dyDescent="0.2">
      <c r="E144" s="231"/>
    </row>
    <row r="145" spans="1:7" x14ac:dyDescent="0.2">
      <c r="E145" s="231"/>
    </row>
    <row r="146" spans="1:7" x14ac:dyDescent="0.2">
      <c r="E146" s="231"/>
    </row>
    <row r="147" spans="1:7" x14ac:dyDescent="0.2">
      <c r="E147" s="231"/>
    </row>
    <row r="148" spans="1:7" x14ac:dyDescent="0.2">
      <c r="E148" s="231"/>
    </row>
    <row r="149" spans="1:7" x14ac:dyDescent="0.2">
      <c r="E149" s="231"/>
    </row>
    <row r="150" spans="1:7" x14ac:dyDescent="0.2">
      <c r="E150" s="231"/>
    </row>
    <row r="151" spans="1:7" x14ac:dyDescent="0.2">
      <c r="E151" s="231"/>
    </row>
    <row r="152" spans="1:7" x14ac:dyDescent="0.2">
      <c r="E152" s="231"/>
    </row>
    <row r="153" spans="1:7" x14ac:dyDescent="0.2">
      <c r="A153" s="273"/>
      <c r="B153" s="273"/>
      <c r="C153" s="273"/>
      <c r="D153" s="273"/>
      <c r="E153" s="273"/>
      <c r="F153" s="273"/>
      <c r="G153" s="273"/>
    </row>
    <row r="154" spans="1:7" x14ac:dyDescent="0.2">
      <c r="A154" s="273"/>
      <c r="B154" s="273"/>
      <c r="C154" s="273"/>
      <c r="D154" s="273"/>
      <c r="E154" s="273"/>
      <c r="F154" s="273"/>
      <c r="G154" s="273"/>
    </row>
    <row r="155" spans="1:7" x14ac:dyDescent="0.2">
      <c r="A155" s="273"/>
      <c r="B155" s="273"/>
      <c r="C155" s="273"/>
      <c r="D155" s="273"/>
      <c r="E155" s="273"/>
      <c r="F155" s="273"/>
      <c r="G155" s="273"/>
    </row>
    <row r="156" spans="1:7" x14ac:dyDescent="0.2">
      <c r="A156" s="273"/>
      <c r="B156" s="273"/>
      <c r="C156" s="273"/>
      <c r="D156" s="273"/>
      <c r="E156" s="273"/>
      <c r="F156" s="273"/>
      <c r="G156" s="273"/>
    </row>
    <row r="157" spans="1:7" x14ac:dyDescent="0.2">
      <c r="E157" s="231"/>
    </row>
    <row r="158" spans="1:7" x14ac:dyDescent="0.2">
      <c r="E158" s="231"/>
    </row>
    <row r="159" spans="1:7" x14ac:dyDescent="0.2">
      <c r="E159" s="231"/>
    </row>
    <row r="160" spans="1:7" x14ac:dyDescent="0.2">
      <c r="E160" s="231"/>
    </row>
    <row r="161" spans="5:5" x14ac:dyDescent="0.2">
      <c r="E161" s="231"/>
    </row>
    <row r="162" spans="5:5" x14ac:dyDescent="0.2">
      <c r="E162" s="231"/>
    </row>
    <row r="163" spans="5:5" x14ac:dyDescent="0.2">
      <c r="E163" s="231"/>
    </row>
    <row r="164" spans="5:5" x14ac:dyDescent="0.2">
      <c r="E164" s="231"/>
    </row>
    <row r="165" spans="5:5" x14ac:dyDescent="0.2">
      <c r="E165" s="231"/>
    </row>
    <row r="166" spans="5:5" x14ac:dyDescent="0.2">
      <c r="E166" s="231"/>
    </row>
    <row r="167" spans="5:5" x14ac:dyDescent="0.2">
      <c r="E167" s="231"/>
    </row>
    <row r="168" spans="5:5" x14ac:dyDescent="0.2">
      <c r="E168" s="231"/>
    </row>
    <row r="169" spans="5:5" x14ac:dyDescent="0.2">
      <c r="E169" s="231"/>
    </row>
    <row r="170" spans="5:5" x14ac:dyDescent="0.2">
      <c r="E170" s="231"/>
    </row>
    <row r="171" spans="5:5" x14ac:dyDescent="0.2">
      <c r="E171" s="231"/>
    </row>
    <row r="172" spans="5:5" x14ac:dyDescent="0.2">
      <c r="E172" s="231"/>
    </row>
    <row r="173" spans="5:5" x14ac:dyDescent="0.2">
      <c r="E173" s="231"/>
    </row>
    <row r="174" spans="5:5" x14ac:dyDescent="0.2">
      <c r="E174" s="231"/>
    </row>
    <row r="175" spans="5:5" x14ac:dyDescent="0.2">
      <c r="E175" s="231"/>
    </row>
    <row r="176" spans="5:5" x14ac:dyDescent="0.2">
      <c r="E176" s="231"/>
    </row>
    <row r="177" spans="1:7" x14ac:dyDescent="0.2">
      <c r="E177" s="231"/>
    </row>
    <row r="178" spans="1:7" x14ac:dyDescent="0.2">
      <c r="E178" s="231"/>
    </row>
    <row r="179" spans="1:7" x14ac:dyDescent="0.2">
      <c r="E179" s="231"/>
    </row>
    <row r="180" spans="1:7" x14ac:dyDescent="0.2">
      <c r="E180" s="231"/>
    </row>
    <row r="181" spans="1:7" x14ac:dyDescent="0.2">
      <c r="E181" s="231"/>
    </row>
    <row r="182" spans="1:7" x14ac:dyDescent="0.2">
      <c r="E182" s="231"/>
    </row>
    <row r="183" spans="1:7" x14ac:dyDescent="0.2">
      <c r="E183" s="231"/>
    </row>
    <row r="184" spans="1:7" x14ac:dyDescent="0.2">
      <c r="E184" s="231"/>
    </row>
    <row r="185" spans="1:7" x14ac:dyDescent="0.2">
      <c r="E185" s="231"/>
    </row>
    <row r="186" spans="1:7" x14ac:dyDescent="0.2">
      <c r="E186" s="231"/>
    </row>
    <row r="187" spans="1:7" x14ac:dyDescent="0.2">
      <c r="E187" s="231"/>
    </row>
    <row r="188" spans="1:7" x14ac:dyDescent="0.2">
      <c r="A188" s="284"/>
      <c r="B188" s="284"/>
    </row>
    <row r="189" spans="1:7" x14ac:dyDescent="0.2">
      <c r="A189" s="273"/>
      <c r="B189" s="273"/>
      <c r="C189" s="285"/>
      <c r="D189" s="285"/>
      <c r="E189" s="286"/>
      <c r="F189" s="285"/>
      <c r="G189" s="287"/>
    </row>
    <row r="190" spans="1:7" x14ac:dyDescent="0.2">
      <c r="A190" s="288"/>
      <c r="B190" s="288"/>
      <c r="C190" s="273"/>
      <c r="D190" s="273"/>
      <c r="E190" s="289"/>
      <c r="F190" s="273"/>
      <c r="G190" s="273"/>
    </row>
    <row r="191" spans="1:7" x14ac:dyDescent="0.2">
      <c r="A191" s="273"/>
      <c r="B191" s="273"/>
      <c r="C191" s="273"/>
      <c r="D191" s="273"/>
      <c r="E191" s="289"/>
      <c r="F191" s="273"/>
      <c r="G191" s="273"/>
    </row>
    <row r="192" spans="1:7" x14ac:dyDescent="0.2">
      <c r="A192" s="273"/>
      <c r="B192" s="273"/>
      <c r="C192" s="273"/>
      <c r="D192" s="273"/>
      <c r="E192" s="289"/>
      <c r="F192" s="273"/>
      <c r="G192" s="273"/>
    </row>
    <row r="193" spans="1:7" x14ac:dyDescent="0.2">
      <c r="A193" s="273"/>
      <c r="B193" s="273"/>
      <c r="C193" s="273"/>
      <c r="D193" s="273"/>
      <c r="E193" s="289"/>
      <c r="F193" s="273"/>
      <c r="G193" s="273"/>
    </row>
    <row r="194" spans="1:7" x14ac:dyDescent="0.2">
      <c r="A194" s="273"/>
      <c r="B194" s="273"/>
      <c r="C194" s="273"/>
      <c r="D194" s="273"/>
      <c r="E194" s="289"/>
      <c r="F194" s="273"/>
      <c r="G194" s="273"/>
    </row>
    <row r="195" spans="1:7" x14ac:dyDescent="0.2">
      <c r="A195" s="273"/>
      <c r="B195" s="273"/>
      <c r="C195" s="273"/>
      <c r="D195" s="273"/>
      <c r="E195" s="289"/>
      <c r="F195" s="273"/>
      <c r="G195" s="273"/>
    </row>
    <row r="196" spans="1:7" x14ac:dyDescent="0.2">
      <c r="A196" s="273"/>
      <c r="B196" s="273"/>
      <c r="C196" s="273"/>
      <c r="D196" s="273"/>
      <c r="E196" s="289"/>
      <c r="F196" s="273"/>
      <c r="G196" s="273"/>
    </row>
    <row r="197" spans="1:7" x14ac:dyDescent="0.2">
      <c r="A197" s="273"/>
      <c r="B197" s="273"/>
      <c r="C197" s="273"/>
      <c r="D197" s="273"/>
      <c r="E197" s="289"/>
      <c r="F197" s="273"/>
      <c r="G197" s="273"/>
    </row>
    <row r="198" spans="1:7" x14ac:dyDescent="0.2">
      <c r="A198" s="273"/>
      <c r="B198" s="273"/>
      <c r="C198" s="273"/>
      <c r="D198" s="273"/>
      <c r="E198" s="289"/>
      <c r="F198" s="273"/>
      <c r="G198" s="273"/>
    </row>
    <row r="199" spans="1:7" x14ac:dyDescent="0.2">
      <c r="A199" s="273"/>
      <c r="B199" s="273"/>
      <c r="C199" s="273"/>
      <c r="D199" s="273"/>
      <c r="E199" s="289"/>
      <c r="F199" s="273"/>
      <c r="G199" s="273"/>
    </row>
    <row r="200" spans="1:7" x14ac:dyDescent="0.2">
      <c r="A200" s="273"/>
      <c r="B200" s="273"/>
      <c r="C200" s="273"/>
      <c r="D200" s="273"/>
      <c r="E200" s="289"/>
      <c r="F200" s="273"/>
      <c r="G200" s="273"/>
    </row>
    <row r="201" spans="1:7" x14ac:dyDescent="0.2">
      <c r="A201" s="273"/>
      <c r="B201" s="273"/>
      <c r="C201" s="273"/>
      <c r="D201" s="273"/>
      <c r="E201" s="289"/>
      <c r="F201" s="273"/>
      <c r="G201" s="273"/>
    </row>
    <row r="202" spans="1:7" x14ac:dyDescent="0.2">
      <c r="A202" s="273"/>
      <c r="B202" s="273"/>
      <c r="C202" s="273"/>
      <c r="D202" s="273"/>
      <c r="E202" s="289"/>
      <c r="F202" s="273"/>
      <c r="G202" s="273"/>
    </row>
  </sheetData>
  <mergeCells count="25">
    <mergeCell ref="C108:D108"/>
    <mergeCell ref="C110:D110"/>
    <mergeCell ref="C113:D113"/>
    <mergeCell ref="C115:D115"/>
    <mergeCell ref="C88:D88"/>
    <mergeCell ref="C63:D63"/>
    <mergeCell ref="C70:D70"/>
    <mergeCell ref="C73:D73"/>
    <mergeCell ref="C75:D75"/>
    <mergeCell ref="C24:D24"/>
    <mergeCell ref="C30:D30"/>
    <mergeCell ref="C33:D33"/>
    <mergeCell ref="C35:D35"/>
    <mergeCell ref="C44:D44"/>
    <mergeCell ref="C48:D48"/>
    <mergeCell ref="C50:D50"/>
    <mergeCell ref="C61:D61"/>
    <mergeCell ref="C16:D16"/>
    <mergeCell ref="C18:D18"/>
    <mergeCell ref="C22:D22"/>
    <mergeCell ref="A1:G1"/>
    <mergeCell ref="A3:B3"/>
    <mergeCell ref="A4:B4"/>
    <mergeCell ref="E4:G4"/>
    <mergeCell ref="C14:D14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2"/>
  <dimension ref="A1:BE51"/>
  <sheetViews>
    <sheetView tabSelected="1" zoomScaleNormal="100" workbookViewId="0">
      <selection activeCell="C4" sqref="C4"/>
    </sheetView>
  </sheetViews>
  <sheetFormatPr defaultRowHeight="12.75" x14ac:dyDescent="0.2"/>
  <cols>
    <col min="1" max="1" width="2" style="1" customWidth="1"/>
    <col min="2" max="2" width="15" style="1" customWidth="1"/>
    <col min="3" max="3" width="15.85546875" style="1" customWidth="1"/>
    <col min="4" max="4" width="14.5703125" style="1" customWidth="1"/>
    <col min="5" max="5" width="13.5703125" style="1" customWidth="1"/>
    <col min="6" max="6" width="16.5703125" style="1" customWidth="1"/>
    <col min="7" max="7" width="15.28515625" style="1" customWidth="1"/>
    <col min="8" max="16384" width="9.140625" style="1"/>
  </cols>
  <sheetData>
    <row r="1" spans="1:57" ht="24.75" customHeight="1" thickBot="1" x14ac:dyDescent="0.25">
      <c r="A1" s="93" t="s">
        <v>99</v>
      </c>
      <c r="B1" s="94"/>
      <c r="C1" s="94"/>
      <c r="D1" s="94"/>
      <c r="E1" s="94"/>
      <c r="F1" s="94"/>
      <c r="G1" s="94"/>
    </row>
    <row r="2" spans="1:57" ht="12.75" customHeight="1" x14ac:dyDescent="0.2">
      <c r="A2" s="95" t="s">
        <v>31</v>
      </c>
      <c r="B2" s="96"/>
      <c r="C2" s="97" t="s">
        <v>455</v>
      </c>
      <c r="D2" s="97"/>
      <c r="E2" s="96"/>
      <c r="F2" s="98" t="s">
        <v>32</v>
      </c>
      <c r="G2" s="99"/>
    </row>
    <row r="3" spans="1:57" ht="3" hidden="1" customHeight="1" x14ac:dyDescent="0.2">
      <c r="A3" s="100"/>
      <c r="B3" s="101"/>
      <c r="C3" s="102"/>
      <c r="D3" s="102"/>
      <c r="E3" s="101"/>
      <c r="F3" s="103"/>
      <c r="G3" s="104"/>
    </row>
    <row r="4" spans="1:57" ht="12" customHeight="1" x14ac:dyDescent="0.2">
      <c r="A4" s="105" t="s">
        <v>33</v>
      </c>
      <c r="B4" s="101"/>
      <c r="C4" s="102"/>
      <c r="D4" s="102"/>
      <c r="E4" s="101"/>
      <c r="F4" s="103" t="s">
        <v>34</v>
      </c>
      <c r="G4" s="106"/>
    </row>
    <row r="5" spans="1:57" ht="12.95" customHeight="1" x14ac:dyDescent="0.2">
      <c r="A5" s="107" t="s">
        <v>104</v>
      </c>
      <c r="B5" s="108"/>
      <c r="C5" s="109" t="s">
        <v>105</v>
      </c>
      <c r="D5" s="110"/>
      <c r="E5" s="111"/>
      <c r="F5" s="103" t="s">
        <v>35</v>
      </c>
      <c r="G5" s="104"/>
    </row>
    <row r="6" spans="1:57" ht="12.95" customHeight="1" x14ac:dyDescent="0.2">
      <c r="A6" s="105" t="s">
        <v>36</v>
      </c>
      <c r="B6" s="101"/>
      <c r="C6" s="102"/>
      <c r="D6" s="102"/>
      <c r="E6" s="101"/>
      <c r="F6" s="112" t="s">
        <v>37</v>
      </c>
      <c r="G6" s="113"/>
      <c r="O6" s="114"/>
    </row>
    <row r="7" spans="1:57" ht="12.95" customHeight="1" x14ac:dyDescent="0.2">
      <c r="A7" s="115" t="s">
        <v>101</v>
      </c>
      <c r="B7" s="116"/>
      <c r="C7" s="117" t="s">
        <v>102</v>
      </c>
      <c r="D7" s="118"/>
      <c r="E7" s="118"/>
      <c r="F7" s="119" t="s">
        <v>38</v>
      </c>
      <c r="G7" s="113">
        <f>IF(G6=0,,ROUND((F30+F32)/G6,1))</f>
        <v>0</v>
      </c>
    </row>
    <row r="8" spans="1:57" x14ac:dyDescent="0.2">
      <c r="A8" s="120" t="s">
        <v>39</v>
      </c>
      <c r="B8" s="103"/>
      <c r="C8" s="304" t="s">
        <v>313</v>
      </c>
      <c r="D8" s="304"/>
      <c r="E8" s="305"/>
      <c r="F8" s="121" t="s">
        <v>40</v>
      </c>
      <c r="G8" s="122"/>
      <c r="H8" s="123"/>
      <c r="I8" s="124"/>
    </row>
    <row r="9" spans="1:57" x14ac:dyDescent="0.2">
      <c r="A9" s="120" t="s">
        <v>41</v>
      </c>
      <c r="B9" s="103"/>
      <c r="C9" s="304"/>
      <c r="D9" s="304"/>
      <c r="E9" s="305"/>
      <c r="F9" s="103"/>
      <c r="G9" s="125"/>
      <c r="H9" s="126"/>
    </row>
    <row r="10" spans="1:57" x14ac:dyDescent="0.2">
      <c r="A10" s="120" t="s">
        <v>42</v>
      </c>
      <c r="B10" s="103"/>
      <c r="C10" s="304" t="s">
        <v>312</v>
      </c>
      <c r="D10" s="304"/>
      <c r="E10" s="304"/>
      <c r="F10" s="127"/>
      <c r="G10" s="128"/>
      <c r="H10" s="129"/>
    </row>
    <row r="11" spans="1:57" ht="13.5" customHeight="1" x14ac:dyDescent="0.2">
      <c r="A11" s="120" t="s">
        <v>43</v>
      </c>
      <c r="B11" s="103"/>
      <c r="C11" s="304"/>
      <c r="D11" s="304"/>
      <c r="E11" s="304"/>
      <c r="F11" s="130" t="s">
        <v>44</v>
      </c>
      <c r="G11" s="131"/>
      <c r="H11" s="126"/>
      <c r="BA11" s="132"/>
      <c r="BB11" s="132"/>
      <c r="BC11" s="132"/>
      <c r="BD11" s="132"/>
      <c r="BE11" s="132"/>
    </row>
    <row r="12" spans="1:57" ht="12.75" customHeight="1" x14ac:dyDescent="0.2">
      <c r="A12" s="133" t="s">
        <v>45</v>
      </c>
      <c r="B12" s="101"/>
      <c r="C12" s="306"/>
      <c r="D12" s="306"/>
      <c r="E12" s="306"/>
      <c r="F12" s="134" t="s">
        <v>46</v>
      </c>
      <c r="G12" s="135"/>
      <c r="H12" s="126"/>
    </row>
    <row r="13" spans="1:57" ht="28.5" customHeight="1" thickBot="1" x14ac:dyDescent="0.25">
      <c r="A13" s="136" t="s">
        <v>47</v>
      </c>
      <c r="B13" s="137"/>
      <c r="C13" s="137"/>
      <c r="D13" s="137"/>
      <c r="E13" s="138"/>
      <c r="F13" s="138"/>
      <c r="G13" s="139"/>
      <c r="H13" s="126"/>
    </row>
    <row r="14" spans="1:57" ht="17.25" customHeight="1" thickBot="1" x14ac:dyDescent="0.25">
      <c r="A14" s="140" t="s">
        <v>48</v>
      </c>
      <c r="B14" s="141"/>
      <c r="C14" s="142"/>
      <c r="D14" s="143" t="s">
        <v>49</v>
      </c>
      <c r="E14" s="144"/>
      <c r="F14" s="144"/>
      <c r="G14" s="142"/>
    </row>
    <row r="15" spans="1:57" ht="15.95" customHeight="1" x14ac:dyDescent="0.2">
      <c r="A15" s="145"/>
      <c r="B15" s="146" t="s">
        <v>50</v>
      </c>
      <c r="C15" s="147">
        <f>'SO 14 E5060117 Rek-1'!E15</f>
        <v>0</v>
      </c>
      <c r="D15" s="148" t="str">
        <f>'SO 14 E5060117 Rek-1'!A20</f>
        <v>mimostaveništní doprava</v>
      </c>
      <c r="E15" s="149"/>
      <c r="F15" s="150"/>
      <c r="G15" s="147">
        <f>'SO 14 E5060117 Rek-1'!I20</f>
        <v>0</v>
      </c>
    </row>
    <row r="16" spans="1:57" ht="15.95" customHeight="1" x14ac:dyDescent="0.2">
      <c r="A16" s="145" t="s">
        <v>51</v>
      </c>
      <c r="B16" s="146" t="s">
        <v>52</v>
      </c>
      <c r="C16" s="147">
        <f>'SO 14 E5060117 Rek-1'!F15</f>
        <v>0</v>
      </c>
      <c r="D16" s="100" t="str">
        <f>'SO 14 E5060117 Rek-1'!A21</f>
        <v>Zábory,ochrana území prací</v>
      </c>
      <c r="E16" s="151"/>
      <c r="F16" s="152"/>
      <c r="G16" s="147">
        <f>'SO 14 E5060117 Rek-1'!I21</f>
        <v>0</v>
      </c>
    </row>
    <row r="17" spans="1:7" ht="15.95" customHeight="1" x14ac:dyDescent="0.2">
      <c r="A17" s="145" t="s">
        <v>53</v>
      </c>
      <c r="B17" s="146" t="s">
        <v>54</v>
      </c>
      <c r="C17" s="147">
        <f>'SO 14 E5060117 Rek-1'!H15</f>
        <v>0</v>
      </c>
      <c r="D17" s="100" t="str">
        <f>'SO 14 E5060117 Rek-1'!A22</f>
        <v>Inženýrská ,koordinační  činnost</v>
      </c>
      <c r="E17" s="151"/>
      <c r="F17" s="152"/>
      <c r="G17" s="147">
        <f>'SO 14 E5060117 Rek-1'!I22</f>
        <v>0</v>
      </c>
    </row>
    <row r="18" spans="1:7" ht="15.95" customHeight="1" x14ac:dyDescent="0.2">
      <c r="A18" s="153" t="s">
        <v>55</v>
      </c>
      <c r="B18" s="154" t="s">
        <v>56</v>
      </c>
      <c r="C18" s="147">
        <f>'SO 14 E5060117 Rek-1'!G15</f>
        <v>0</v>
      </c>
      <c r="D18" s="100" t="str">
        <f>'SO 14 E5060117 Rek-1'!A23</f>
        <v>Zařízení staveniště</v>
      </c>
      <c r="E18" s="151"/>
      <c r="F18" s="152"/>
      <c r="G18" s="147">
        <f>'SO 14 E5060117 Rek-1'!I23</f>
        <v>0</v>
      </c>
    </row>
    <row r="19" spans="1:7" ht="15.95" customHeight="1" x14ac:dyDescent="0.2">
      <c r="A19" s="155" t="s">
        <v>57</v>
      </c>
      <c r="B19" s="146"/>
      <c r="C19" s="147">
        <f>SUM(C15:C18)</f>
        <v>0</v>
      </c>
      <c r="D19" s="100"/>
      <c r="E19" s="151"/>
      <c r="F19" s="152"/>
      <c r="G19" s="147"/>
    </row>
    <row r="20" spans="1:7" ht="15.95" customHeight="1" x14ac:dyDescent="0.2">
      <c r="A20" s="155"/>
      <c r="B20" s="146"/>
      <c r="C20" s="147"/>
      <c r="D20" s="100"/>
      <c r="E20" s="151"/>
      <c r="F20" s="152"/>
      <c r="G20" s="147"/>
    </row>
    <row r="21" spans="1:7" ht="15.95" customHeight="1" x14ac:dyDescent="0.2">
      <c r="A21" s="155" t="s">
        <v>28</v>
      </c>
      <c r="B21" s="146"/>
      <c r="C21" s="147">
        <f>'SO 14 E5060117 Rek-1'!I15</f>
        <v>0</v>
      </c>
      <c r="D21" s="100"/>
      <c r="E21" s="151"/>
      <c r="F21" s="152"/>
      <c r="G21" s="147"/>
    </row>
    <row r="22" spans="1:7" ht="15.95" customHeight="1" x14ac:dyDescent="0.2">
      <c r="A22" s="156" t="s">
        <v>58</v>
      </c>
      <c r="B22" s="126"/>
      <c r="C22" s="147">
        <f>C19+C21</f>
        <v>0</v>
      </c>
      <c r="D22" s="100" t="s">
        <v>59</v>
      </c>
      <c r="E22" s="151"/>
      <c r="F22" s="152"/>
      <c r="G22" s="147">
        <f>G23-SUM(G15:G21)</f>
        <v>0</v>
      </c>
    </row>
    <row r="23" spans="1:7" ht="15.95" customHeight="1" thickBot="1" x14ac:dyDescent="0.25">
      <c r="A23" s="302" t="s">
        <v>60</v>
      </c>
      <c r="B23" s="303"/>
      <c r="C23" s="157">
        <f>C22+G23</f>
        <v>0</v>
      </c>
      <c r="D23" s="158" t="s">
        <v>61</v>
      </c>
      <c r="E23" s="159"/>
      <c r="F23" s="160"/>
      <c r="G23" s="147">
        <f>'SO 14 E5060117 Rek-1'!H24</f>
        <v>0</v>
      </c>
    </row>
    <row r="24" spans="1:7" x14ac:dyDescent="0.2">
      <c r="A24" s="161" t="s">
        <v>62</v>
      </c>
      <c r="B24" s="162"/>
      <c r="C24" s="163"/>
      <c r="D24" s="162" t="s">
        <v>63</v>
      </c>
      <c r="E24" s="162"/>
      <c r="F24" s="164" t="s">
        <v>64</v>
      </c>
      <c r="G24" s="165"/>
    </row>
    <row r="25" spans="1:7" x14ac:dyDescent="0.2">
      <c r="A25" s="156" t="s">
        <v>65</v>
      </c>
      <c r="B25" s="126"/>
      <c r="C25" s="166"/>
      <c r="D25" s="126" t="s">
        <v>65</v>
      </c>
      <c r="F25" s="167" t="s">
        <v>65</v>
      </c>
      <c r="G25" s="168"/>
    </row>
    <row r="26" spans="1:7" ht="37.5" customHeight="1" x14ac:dyDescent="0.2">
      <c r="A26" s="156" t="s">
        <v>66</v>
      </c>
      <c r="B26" s="169"/>
      <c r="C26" s="166"/>
      <c r="D26" s="126" t="s">
        <v>66</v>
      </c>
      <c r="F26" s="167" t="s">
        <v>66</v>
      </c>
      <c r="G26" s="168"/>
    </row>
    <row r="27" spans="1:7" x14ac:dyDescent="0.2">
      <c r="A27" s="156"/>
      <c r="B27" s="170"/>
      <c r="C27" s="166"/>
      <c r="D27" s="126"/>
      <c r="F27" s="167"/>
      <c r="G27" s="168"/>
    </row>
    <row r="28" spans="1:7" x14ac:dyDescent="0.2">
      <c r="A28" s="156" t="s">
        <v>67</v>
      </c>
      <c r="B28" s="126"/>
      <c r="C28" s="166"/>
      <c r="D28" s="167" t="s">
        <v>68</v>
      </c>
      <c r="E28" s="166"/>
      <c r="F28" s="171" t="s">
        <v>68</v>
      </c>
      <c r="G28" s="168"/>
    </row>
    <row r="29" spans="1:7" ht="69" customHeight="1" x14ac:dyDescent="0.2">
      <c r="A29" s="156"/>
      <c r="B29" s="126"/>
      <c r="C29" s="172"/>
      <c r="D29" s="173"/>
      <c r="E29" s="172"/>
      <c r="F29" s="126"/>
      <c r="G29" s="168"/>
    </row>
    <row r="30" spans="1:7" x14ac:dyDescent="0.2">
      <c r="A30" s="174" t="s">
        <v>11</v>
      </c>
      <c r="B30" s="175"/>
      <c r="C30" s="176">
        <v>21</v>
      </c>
      <c r="D30" s="175" t="s">
        <v>69</v>
      </c>
      <c r="E30" s="177"/>
      <c r="F30" s="308">
        <f>C23-F32</f>
        <v>0</v>
      </c>
      <c r="G30" s="309"/>
    </row>
    <row r="31" spans="1:7" x14ac:dyDescent="0.2">
      <c r="A31" s="174" t="s">
        <v>70</v>
      </c>
      <c r="B31" s="175"/>
      <c r="C31" s="176">
        <f>C30</f>
        <v>21</v>
      </c>
      <c r="D31" s="175" t="s">
        <v>71</v>
      </c>
      <c r="E31" s="177"/>
      <c r="F31" s="308">
        <f>ROUND(PRODUCT(F30,C31/100),0)</f>
        <v>0</v>
      </c>
      <c r="G31" s="309"/>
    </row>
    <row r="32" spans="1:7" x14ac:dyDescent="0.2">
      <c r="A32" s="174" t="s">
        <v>11</v>
      </c>
      <c r="B32" s="175"/>
      <c r="C32" s="176">
        <v>0</v>
      </c>
      <c r="D32" s="175" t="s">
        <v>71</v>
      </c>
      <c r="E32" s="177"/>
      <c r="F32" s="308">
        <v>0</v>
      </c>
      <c r="G32" s="309"/>
    </row>
    <row r="33" spans="1:8" x14ac:dyDescent="0.2">
      <c r="A33" s="174" t="s">
        <v>70</v>
      </c>
      <c r="B33" s="178"/>
      <c r="C33" s="179">
        <f>C32</f>
        <v>0</v>
      </c>
      <c r="D33" s="175" t="s">
        <v>71</v>
      </c>
      <c r="E33" s="152"/>
      <c r="F33" s="308">
        <f>ROUND(PRODUCT(F32,C33/100),0)</f>
        <v>0</v>
      </c>
      <c r="G33" s="309"/>
    </row>
    <row r="34" spans="1:8" s="183" customFormat="1" ht="19.5" customHeight="1" thickBot="1" x14ac:dyDescent="0.3">
      <c r="A34" s="180" t="s">
        <v>72</v>
      </c>
      <c r="B34" s="181"/>
      <c r="C34" s="181"/>
      <c r="D34" s="181"/>
      <c r="E34" s="182"/>
      <c r="F34" s="310">
        <f>ROUND(SUM(F30:F33),0)</f>
        <v>0</v>
      </c>
      <c r="G34" s="311"/>
    </row>
    <row r="36" spans="1:8" x14ac:dyDescent="0.2">
      <c r="A36" s="2" t="s">
        <v>73</v>
      </c>
      <c r="B36" s="2"/>
      <c r="C36" s="2"/>
      <c r="D36" s="2"/>
      <c r="E36" s="2"/>
      <c r="F36" s="2"/>
      <c r="G36" s="2"/>
      <c r="H36" s="1" t="s">
        <v>1</v>
      </c>
    </row>
    <row r="37" spans="1:8" ht="14.25" customHeight="1" x14ac:dyDescent="0.2">
      <c r="A37" s="2"/>
      <c r="B37" s="312"/>
      <c r="C37" s="312"/>
      <c r="D37" s="312"/>
      <c r="E37" s="312"/>
      <c r="F37" s="312"/>
      <c r="G37" s="312"/>
      <c r="H37" s="1" t="s">
        <v>1</v>
      </c>
    </row>
    <row r="38" spans="1:8" ht="12.75" customHeight="1" x14ac:dyDescent="0.2">
      <c r="A38" s="184"/>
      <c r="B38" s="312"/>
      <c r="C38" s="312"/>
      <c r="D38" s="312"/>
      <c r="E38" s="312"/>
      <c r="F38" s="312"/>
      <c r="G38" s="312"/>
      <c r="H38" s="1" t="s">
        <v>1</v>
      </c>
    </row>
    <row r="39" spans="1:8" x14ac:dyDescent="0.2">
      <c r="A39" s="184"/>
      <c r="B39" s="312"/>
      <c r="C39" s="312"/>
      <c r="D39" s="312"/>
      <c r="E39" s="312"/>
      <c r="F39" s="312"/>
      <c r="G39" s="312"/>
      <c r="H39" s="1" t="s">
        <v>1</v>
      </c>
    </row>
    <row r="40" spans="1:8" x14ac:dyDescent="0.2">
      <c r="A40" s="184"/>
      <c r="B40" s="312"/>
      <c r="C40" s="312"/>
      <c r="D40" s="312"/>
      <c r="E40" s="312"/>
      <c r="F40" s="312"/>
      <c r="G40" s="312"/>
      <c r="H40" s="1" t="s">
        <v>1</v>
      </c>
    </row>
    <row r="41" spans="1:8" x14ac:dyDescent="0.2">
      <c r="A41" s="184"/>
      <c r="B41" s="312"/>
      <c r="C41" s="312"/>
      <c r="D41" s="312"/>
      <c r="E41" s="312"/>
      <c r="F41" s="312"/>
      <c r="G41" s="312"/>
      <c r="H41" s="1" t="s">
        <v>1</v>
      </c>
    </row>
    <row r="42" spans="1:8" x14ac:dyDescent="0.2">
      <c r="A42" s="184"/>
      <c r="B42" s="312"/>
      <c r="C42" s="312"/>
      <c r="D42" s="312"/>
      <c r="E42" s="312"/>
      <c r="F42" s="312"/>
      <c r="G42" s="312"/>
      <c r="H42" s="1" t="s">
        <v>1</v>
      </c>
    </row>
    <row r="43" spans="1:8" x14ac:dyDescent="0.2">
      <c r="A43" s="184"/>
      <c r="B43" s="312"/>
      <c r="C43" s="312"/>
      <c r="D43" s="312"/>
      <c r="E43" s="312"/>
      <c r="F43" s="312"/>
      <c r="G43" s="312"/>
      <c r="H43" s="1" t="s">
        <v>1</v>
      </c>
    </row>
    <row r="44" spans="1:8" ht="12.75" customHeight="1" x14ac:dyDescent="0.2">
      <c r="A44" s="184"/>
      <c r="B44" s="312"/>
      <c r="C44" s="312"/>
      <c r="D44" s="312"/>
      <c r="E44" s="312"/>
      <c r="F44" s="312"/>
      <c r="G44" s="312"/>
      <c r="H44" s="1" t="s">
        <v>1</v>
      </c>
    </row>
    <row r="45" spans="1:8" ht="12.75" customHeight="1" x14ac:dyDescent="0.2">
      <c r="A45" s="184"/>
      <c r="B45" s="312"/>
      <c r="C45" s="312"/>
      <c r="D45" s="312"/>
      <c r="E45" s="312"/>
      <c r="F45" s="312"/>
      <c r="G45" s="312"/>
      <c r="H45" s="1" t="s">
        <v>1</v>
      </c>
    </row>
    <row r="46" spans="1:8" x14ac:dyDescent="0.2">
      <c r="B46" s="307"/>
      <c r="C46" s="307"/>
      <c r="D46" s="307"/>
      <c r="E46" s="307"/>
      <c r="F46" s="307"/>
      <c r="G46" s="307"/>
    </row>
    <row r="47" spans="1:8" x14ac:dyDescent="0.2">
      <c r="B47" s="307"/>
      <c r="C47" s="307"/>
      <c r="D47" s="307"/>
      <c r="E47" s="307"/>
      <c r="F47" s="307"/>
      <c r="G47" s="307"/>
    </row>
    <row r="48" spans="1:8" x14ac:dyDescent="0.2">
      <c r="B48" s="307"/>
      <c r="C48" s="307"/>
      <c r="D48" s="307"/>
      <c r="E48" s="307"/>
      <c r="F48" s="307"/>
      <c r="G48" s="307"/>
    </row>
    <row r="49" spans="2:7" x14ac:dyDescent="0.2">
      <c r="B49" s="307"/>
      <c r="C49" s="307"/>
      <c r="D49" s="307"/>
      <c r="E49" s="307"/>
      <c r="F49" s="307"/>
      <c r="G49" s="307"/>
    </row>
    <row r="50" spans="2:7" x14ac:dyDescent="0.2">
      <c r="B50" s="307"/>
      <c r="C50" s="307"/>
      <c r="D50" s="307"/>
      <c r="E50" s="307"/>
      <c r="F50" s="307"/>
      <c r="G50" s="307"/>
    </row>
    <row r="51" spans="2:7" x14ac:dyDescent="0.2">
      <c r="B51" s="307"/>
      <c r="C51" s="307"/>
      <c r="D51" s="307"/>
      <c r="E51" s="307"/>
      <c r="F51" s="307"/>
      <c r="G51" s="307"/>
    </row>
  </sheetData>
  <mergeCells count="18">
    <mergeCell ref="B51:G51"/>
    <mergeCell ref="F30:G30"/>
    <mergeCell ref="F31:G31"/>
    <mergeCell ref="F32:G32"/>
    <mergeCell ref="F33:G33"/>
    <mergeCell ref="F34:G34"/>
    <mergeCell ref="B37:G45"/>
    <mergeCell ref="B46:G46"/>
    <mergeCell ref="B47:G47"/>
    <mergeCell ref="B48:G48"/>
    <mergeCell ref="B49:G49"/>
    <mergeCell ref="B50:G50"/>
    <mergeCell ref="A23:B23"/>
    <mergeCell ref="C8:E8"/>
    <mergeCell ref="C9:E9"/>
    <mergeCell ref="C10:E10"/>
    <mergeCell ref="C11:E11"/>
    <mergeCell ref="C12:E12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2"/>
  <dimension ref="A1:BE75"/>
  <sheetViews>
    <sheetView workbookViewId="0">
      <selection activeCell="L16" sqref="L16"/>
    </sheetView>
  </sheetViews>
  <sheetFormatPr defaultRowHeight="12.75" x14ac:dyDescent="0.2"/>
  <cols>
    <col min="1" max="1" width="5.85546875" style="1" customWidth="1"/>
    <col min="2" max="2" width="6.140625" style="1" customWidth="1"/>
    <col min="3" max="3" width="11.42578125" style="1" customWidth="1"/>
    <col min="4" max="4" width="15.85546875" style="1" customWidth="1"/>
    <col min="5" max="5" width="11.28515625" style="1" customWidth="1"/>
    <col min="6" max="6" width="10.85546875" style="1" customWidth="1"/>
    <col min="7" max="7" width="11" style="1" customWidth="1"/>
    <col min="8" max="8" width="11.140625" style="1" customWidth="1"/>
    <col min="9" max="9" width="10.7109375" style="1" customWidth="1"/>
    <col min="10" max="16384" width="9.140625" style="1"/>
  </cols>
  <sheetData>
    <row r="1" spans="1:9" ht="13.5" thickTop="1" x14ac:dyDescent="0.2">
      <c r="A1" s="313" t="s">
        <v>2</v>
      </c>
      <c r="B1" s="314"/>
      <c r="C1" s="185" t="s">
        <v>103</v>
      </c>
      <c r="D1" s="186"/>
      <c r="E1" s="187"/>
      <c r="F1" s="186"/>
      <c r="G1" s="188" t="s">
        <v>74</v>
      </c>
      <c r="H1" s="189" t="s">
        <v>101</v>
      </c>
      <c r="I1" s="190"/>
    </row>
    <row r="2" spans="1:9" ht="13.5" thickBot="1" x14ac:dyDescent="0.25">
      <c r="A2" s="315" t="s">
        <v>75</v>
      </c>
      <c r="B2" s="316"/>
      <c r="C2" s="191" t="s">
        <v>456</v>
      </c>
      <c r="D2" s="192"/>
      <c r="E2" s="193"/>
      <c r="F2" s="192"/>
      <c r="G2" s="317" t="s">
        <v>315</v>
      </c>
      <c r="H2" s="318"/>
      <c r="I2" s="319"/>
    </row>
    <row r="3" spans="1:9" ht="13.5" thickTop="1" x14ac:dyDescent="0.2">
      <c r="F3" s="126"/>
    </row>
    <row r="4" spans="1:9" ht="19.5" customHeight="1" x14ac:dyDescent="0.25">
      <c r="A4" s="194" t="s">
        <v>76</v>
      </c>
      <c r="B4" s="195"/>
      <c r="C4" s="195"/>
      <c r="D4" s="195"/>
      <c r="E4" s="196"/>
      <c r="F4" s="195"/>
      <c r="G4" s="195"/>
      <c r="H4" s="195"/>
      <c r="I4" s="195"/>
    </row>
    <row r="5" spans="1:9" ht="13.5" thickBot="1" x14ac:dyDescent="0.25"/>
    <row r="6" spans="1:9" s="126" customFormat="1" ht="13.5" thickBot="1" x14ac:dyDescent="0.25">
      <c r="A6" s="197"/>
      <c r="B6" s="198" t="s">
        <v>77</v>
      </c>
      <c r="C6" s="198"/>
      <c r="D6" s="199"/>
      <c r="E6" s="200" t="s">
        <v>24</v>
      </c>
      <c r="F6" s="201" t="s">
        <v>25</v>
      </c>
      <c r="G6" s="201" t="s">
        <v>26</v>
      </c>
      <c r="H6" s="201" t="s">
        <v>27</v>
      </c>
      <c r="I6" s="202" t="s">
        <v>28</v>
      </c>
    </row>
    <row r="7" spans="1:9" s="126" customFormat="1" x14ac:dyDescent="0.2">
      <c r="A7" s="290" t="str">
        <f>'SO 14 E5060117 Pol-1'!B7</f>
        <v>0</v>
      </c>
      <c r="B7" s="62" t="str">
        <f>'SO 14 E5060117 Pol-1'!C7</f>
        <v>Přípravné a pomocné práce</v>
      </c>
      <c r="D7" s="203"/>
      <c r="E7" s="291">
        <f>'SO 14 E5060117 Pol-1'!BA9</f>
        <v>0</v>
      </c>
      <c r="F7" s="292">
        <f>'SO 14 E5060117 Pol-1'!BB9</f>
        <v>0</v>
      </c>
      <c r="G7" s="292">
        <f>'SO 14 E5060117 Pol-1'!BC9</f>
        <v>0</v>
      </c>
      <c r="H7" s="292">
        <f>'SO 14 E5060117 Pol-1'!BD9</f>
        <v>0</v>
      </c>
      <c r="I7" s="293">
        <f>'SO 14 E5060117 Pol-1'!BE9</f>
        <v>0</v>
      </c>
    </row>
    <row r="8" spans="1:9" s="126" customFormat="1" x14ac:dyDescent="0.2">
      <c r="A8" s="290" t="str">
        <f>'SO 14 E5060117 Pol-1'!B10</f>
        <v>1</v>
      </c>
      <c r="B8" s="62" t="str">
        <f>'SO 14 E5060117 Pol-1'!C10</f>
        <v>Zemní práce-příprava povrchu</v>
      </c>
      <c r="D8" s="203"/>
      <c r="E8" s="291">
        <f>'SO 14 E5060117 Pol-1'!BA34</f>
        <v>0</v>
      </c>
      <c r="F8" s="292">
        <f>'SO 14 E5060117 Pol-1'!BB34</f>
        <v>0</v>
      </c>
      <c r="G8" s="292">
        <f>'SO 14 E5060117 Pol-1'!BC34</f>
        <v>0</v>
      </c>
      <c r="H8" s="292">
        <f>'SO 14 E5060117 Pol-1'!BD34</f>
        <v>0</v>
      </c>
      <c r="I8" s="293">
        <f>'SO 14 E5060117 Pol-1'!BE34</f>
        <v>0</v>
      </c>
    </row>
    <row r="9" spans="1:9" s="126" customFormat="1" x14ac:dyDescent="0.2">
      <c r="A9" s="290" t="str">
        <f>'SO 14 E5060117 Pol-1'!B35</f>
        <v>2</v>
      </c>
      <c r="B9" s="62" t="str">
        <f>'SO 14 E5060117 Pol-1'!C35</f>
        <v>Pokladní plochy - tvarování a modelace povrchu</v>
      </c>
      <c r="D9" s="203"/>
      <c r="E9" s="291">
        <f>'SO 14 E5060117 Pol-1'!BA48</f>
        <v>0</v>
      </c>
      <c r="F9" s="292">
        <f>'SO 14 E5060117 Pol-1'!BB48</f>
        <v>0</v>
      </c>
      <c r="G9" s="292">
        <f>'SO 14 E5060117 Pol-1'!BC48</f>
        <v>0</v>
      </c>
      <c r="H9" s="292">
        <f>'SO 14 E5060117 Pol-1'!BD48</f>
        <v>0</v>
      </c>
      <c r="I9" s="293">
        <f>'SO 14 E5060117 Pol-1'!BE48</f>
        <v>0</v>
      </c>
    </row>
    <row r="10" spans="1:9" s="126" customFormat="1" x14ac:dyDescent="0.2">
      <c r="A10" s="290" t="str">
        <f>'SO 14 E5060117 Pol-1'!B49</f>
        <v>46</v>
      </c>
      <c r="B10" s="62" t="str">
        <f>'SO 14 E5060117 Pol-1'!C49</f>
        <v>Povrchy z granulátů</v>
      </c>
      <c r="D10" s="203"/>
      <c r="E10" s="291">
        <f>'SO 14 E5060117 Pol-1'!BA53</f>
        <v>0</v>
      </c>
      <c r="F10" s="292">
        <f>'SO 14 E5060117 Pol-1'!BB53</f>
        <v>0</v>
      </c>
      <c r="G10" s="292">
        <f>'SO 14 E5060117 Pol-1'!BC53</f>
        <v>0</v>
      </c>
      <c r="H10" s="292">
        <f>'SO 14 E5060117 Pol-1'!BD53</f>
        <v>0</v>
      </c>
      <c r="I10" s="293">
        <f>'SO 14 E5060117 Pol-1'!BE53</f>
        <v>0</v>
      </c>
    </row>
    <row r="11" spans="1:9" s="126" customFormat="1" x14ac:dyDescent="0.2">
      <c r="A11" s="290" t="str">
        <f>'SO 14 E5060117 Pol-1'!B54</f>
        <v>5</v>
      </c>
      <c r="B11" s="62" t="str">
        <f>'SO 14 E5060117 Pol-1'!C54</f>
        <v>Plochy hřiště a doplňkové plochy</v>
      </c>
      <c r="D11" s="203"/>
      <c r="E11" s="291">
        <f>'SO 14 E5060117 Pol-1'!BA81</f>
        <v>0</v>
      </c>
      <c r="F11" s="292">
        <f>'SO 14 E5060117 Pol-1'!BB81</f>
        <v>0</v>
      </c>
      <c r="G11" s="292">
        <f>'SO 14 E5060117 Pol-1'!BC81</f>
        <v>0</v>
      </c>
      <c r="H11" s="292">
        <f>'SO 14 E5060117 Pol-1'!BD81</f>
        <v>0</v>
      </c>
      <c r="I11" s="293">
        <f>'SO 14 E5060117 Pol-1'!BE81</f>
        <v>0</v>
      </c>
    </row>
    <row r="12" spans="1:9" s="126" customFormat="1" x14ac:dyDescent="0.2">
      <c r="A12" s="290" t="str">
        <f>'SO 14 E5060117 Pol-1'!B82</f>
        <v>95</v>
      </c>
      <c r="B12" s="62" t="str">
        <f>'SO 14 E5060117 Pol-1'!C82</f>
        <v>Dokončovací a úklidové práce</v>
      </c>
      <c r="D12" s="203"/>
      <c r="E12" s="291">
        <f>'SO 14 E5060117 Pol-1'!BA84</f>
        <v>0</v>
      </c>
      <c r="F12" s="292">
        <f>'SO 14 E5060117 Pol-1'!BB84</f>
        <v>0</v>
      </c>
      <c r="G12" s="292">
        <f>'SO 14 E5060117 Pol-1'!BC84</f>
        <v>0</v>
      </c>
      <c r="H12" s="292">
        <f>'SO 14 E5060117 Pol-1'!BD84</f>
        <v>0</v>
      </c>
      <c r="I12" s="293">
        <f>'SO 14 E5060117 Pol-1'!BE84</f>
        <v>0</v>
      </c>
    </row>
    <row r="13" spans="1:9" s="126" customFormat="1" x14ac:dyDescent="0.2">
      <c r="A13" s="290" t="str">
        <f>'SO 14 E5060117 Pol-1'!B85</f>
        <v>99</v>
      </c>
      <c r="B13" s="62" t="str">
        <f>'SO 14 E5060117 Pol-1'!C85</f>
        <v>Staveništní přesun hmot</v>
      </c>
      <c r="D13" s="203"/>
      <c r="E13" s="291">
        <f>'SO 14 E5060117 Pol-1'!BA87</f>
        <v>0</v>
      </c>
      <c r="F13" s="292">
        <f>'SO 14 E5060117 Pol-1'!BB87</f>
        <v>0</v>
      </c>
      <c r="G13" s="292">
        <f>'SO 14 E5060117 Pol-1'!BC87</f>
        <v>0</v>
      </c>
      <c r="H13" s="292">
        <f>'SO 14 E5060117 Pol-1'!BD87</f>
        <v>0</v>
      </c>
      <c r="I13" s="293">
        <f>'SO 14 E5060117 Pol-1'!BE87</f>
        <v>0</v>
      </c>
    </row>
    <row r="14" spans="1:9" s="126" customFormat="1" ht="13.5" thickBot="1" x14ac:dyDescent="0.25">
      <c r="A14" s="290" t="str">
        <f>'SO 14 E5060117 Pol-1'!B88</f>
        <v>767</v>
      </c>
      <c r="B14" s="62" t="str">
        <f>'SO 14 E5060117 Pol-1'!C88</f>
        <v>Mobiliářové prvky a prvky z oceli,lemy</v>
      </c>
      <c r="D14" s="203"/>
      <c r="E14" s="291">
        <f>'SO 14 E5060117 Pol-1'!BA98</f>
        <v>0</v>
      </c>
      <c r="F14" s="292">
        <f>'SO 14 E5060117 Pol-1'!BB98</f>
        <v>0</v>
      </c>
      <c r="G14" s="292">
        <f>'SO 14 E5060117 Pol-1'!BC98</f>
        <v>0</v>
      </c>
      <c r="H14" s="292">
        <f>'SO 14 E5060117 Pol-1'!BD98</f>
        <v>0</v>
      </c>
      <c r="I14" s="293">
        <f>'SO 14 E5060117 Pol-1'!BE98</f>
        <v>0</v>
      </c>
    </row>
    <row r="15" spans="1:9" s="14" customFormat="1" ht="13.5" thickBot="1" x14ac:dyDescent="0.25">
      <c r="A15" s="204"/>
      <c r="B15" s="205" t="s">
        <v>78</v>
      </c>
      <c r="C15" s="205"/>
      <c r="D15" s="206"/>
      <c r="E15" s="207">
        <f>SUM(E7:E14)</f>
        <v>0</v>
      </c>
      <c r="F15" s="208">
        <f>SUM(F7:F14)</f>
        <v>0</v>
      </c>
      <c r="G15" s="208">
        <f>SUM(G7:G14)</f>
        <v>0</v>
      </c>
      <c r="H15" s="208">
        <f>SUM(H7:H14)</f>
        <v>0</v>
      </c>
      <c r="I15" s="209">
        <f>SUM(I7:I14)</f>
        <v>0</v>
      </c>
    </row>
    <row r="16" spans="1:9" x14ac:dyDescent="0.2">
      <c r="A16" s="126"/>
      <c r="B16" s="126"/>
      <c r="C16" s="126"/>
      <c r="D16" s="126"/>
      <c r="E16" s="126"/>
      <c r="F16" s="126"/>
      <c r="G16" s="126"/>
      <c r="H16" s="126"/>
      <c r="I16" s="126"/>
    </row>
    <row r="17" spans="1:57" ht="19.5" customHeight="1" x14ac:dyDescent="0.25">
      <c r="A17" s="195" t="s">
        <v>79</v>
      </c>
      <c r="B17" s="195"/>
      <c r="C17" s="195"/>
      <c r="D17" s="195"/>
      <c r="E17" s="195"/>
      <c r="F17" s="195"/>
      <c r="G17" s="210"/>
      <c r="H17" s="195"/>
      <c r="I17" s="195"/>
      <c r="BA17" s="132"/>
      <c r="BB17" s="132"/>
      <c r="BC17" s="132"/>
      <c r="BD17" s="132"/>
      <c r="BE17" s="132"/>
    </row>
    <row r="18" spans="1:57" ht="13.5" thickBot="1" x14ac:dyDescent="0.25"/>
    <row r="19" spans="1:57" x14ac:dyDescent="0.2">
      <c r="A19" s="161" t="s">
        <v>80</v>
      </c>
      <c r="B19" s="162"/>
      <c r="C19" s="162"/>
      <c r="D19" s="211"/>
      <c r="E19" s="212" t="s">
        <v>81</v>
      </c>
      <c r="F19" s="213" t="s">
        <v>12</v>
      </c>
      <c r="G19" s="214" t="s">
        <v>82</v>
      </c>
      <c r="H19" s="215"/>
      <c r="I19" s="216" t="s">
        <v>81</v>
      </c>
    </row>
    <row r="20" spans="1:57" x14ac:dyDescent="0.2">
      <c r="A20" s="155" t="s">
        <v>308</v>
      </c>
      <c r="B20" s="146"/>
      <c r="C20" s="146"/>
      <c r="D20" s="217"/>
      <c r="E20" s="218"/>
      <c r="F20" s="219"/>
      <c r="G20" s="220">
        <v>0</v>
      </c>
      <c r="H20" s="221"/>
      <c r="I20" s="222">
        <f>E20+F20*G20/100</f>
        <v>0</v>
      </c>
      <c r="BA20" s="1">
        <v>0</v>
      </c>
    </row>
    <row r="21" spans="1:57" x14ac:dyDescent="0.2">
      <c r="A21" s="155" t="s">
        <v>309</v>
      </c>
      <c r="B21" s="146"/>
      <c r="C21" s="146"/>
      <c r="D21" s="217"/>
      <c r="E21" s="218"/>
      <c r="F21" s="219"/>
      <c r="G21" s="220">
        <v>0</v>
      </c>
      <c r="H21" s="221"/>
      <c r="I21" s="222">
        <f>E21+F21*G21/100</f>
        <v>0</v>
      </c>
      <c r="BA21" s="1">
        <v>0</v>
      </c>
    </row>
    <row r="22" spans="1:57" x14ac:dyDescent="0.2">
      <c r="A22" s="155" t="s">
        <v>310</v>
      </c>
      <c r="B22" s="146"/>
      <c r="C22" s="146"/>
      <c r="D22" s="217"/>
      <c r="E22" s="218"/>
      <c r="F22" s="219"/>
      <c r="G22" s="220">
        <v>0</v>
      </c>
      <c r="H22" s="221"/>
      <c r="I22" s="222">
        <f>E22+F22*G22/100</f>
        <v>0</v>
      </c>
      <c r="BA22" s="1">
        <v>0</v>
      </c>
    </row>
    <row r="23" spans="1:57" x14ac:dyDescent="0.2">
      <c r="A23" s="155" t="s">
        <v>311</v>
      </c>
      <c r="B23" s="146"/>
      <c r="C23" s="146"/>
      <c r="D23" s="217"/>
      <c r="E23" s="218"/>
      <c r="F23" s="219"/>
      <c r="G23" s="220">
        <v>0</v>
      </c>
      <c r="H23" s="221"/>
      <c r="I23" s="222">
        <f>E23+F23*G23/100</f>
        <v>0</v>
      </c>
      <c r="BA23" s="1">
        <v>0</v>
      </c>
    </row>
    <row r="24" spans="1:57" ht="13.5" thickBot="1" x14ac:dyDescent="0.25">
      <c r="A24" s="223"/>
      <c r="B24" s="224" t="s">
        <v>83</v>
      </c>
      <c r="C24" s="225"/>
      <c r="D24" s="226"/>
      <c r="E24" s="227"/>
      <c r="F24" s="228"/>
      <c r="G24" s="228"/>
      <c r="H24" s="320">
        <f>SUM(I20:I23)</f>
        <v>0</v>
      </c>
      <c r="I24" s="321"/>
    </row>
    <row r="26" spans="1:57" x14ac:dyDescent="0.2">
      <c r="B26" s="14"/>
      <c r="F26" s="229"/>
      <c r="G26" s="230"/>
      <c r="H26" s="230"/>
      <c r="I26" s="46"/>
    </row>
    <row r="27" spans="1:57" x14ac:dyDescent="0.2">
      <c r="F27" s="229"/>
      <c r="G27" s="230"/>
      <c r="H27" s="230"/>
      <c r="I27" s="46"/>
    </row>
    <row r="28" spans="1:57" x14ac:dyDescent="0.2">
      <c r="F28" s="229"/>
      <c r="G28" s="230"/>
      <c r="H28" s="230"/>
      <c r="I28" s="46"/>
    </row>
    <row r="29" spans="1:57" x14ac:dyDescent="0.2">
      <c r="F29" s="229"/>
      <c r="G29" s="230"/>
      <c r="H29" s="230"/>
      <c r="I29" s="46"/>
    </row>
    <row r="30" spans="1:57" x14ac:dyDescent="0.2">
      <c r="F30" s="229"/>
      <c r="G30" s="230"/>
      <c r="H30" s="230"/>
      <c r="I30" s="46"/>
    </row>
    <row r="31" spans="1:57" x14ac:dyDescent="0.2">
      <c r="F31" s="229"/>
      <c r="G31" s="230"/>
      <c r="H31" s="230"/>
      <c r="I31" s="46"/>
    </row>
    <row r="32" spans="1:57" x14ac:dyDescent="0.2">
      <c r="F32" s="229"/>
      <c r="G32" s="230"/>
      <c r="H32" s="230"/>
      <c r="I32" s="46"/>
    </row>
    <row r="33" spans="6:9" x14ac:dyDescent="0.2">
      <c r="F33" s="229"/>
      <c r="G33" s="230"/>
      <c r="H33" s="230"/>
      <c r="I33" s="46"/>
    </row>
    <row r="34" spans="6:9" x14ac:dyDescent="0.2">
      <c r="F34" s="229"/>
      <c r="G34" s="230"/>
      <c r="H34" s="230"/>
      <c r="I34" s="46"/>
    </row>
    <row r="35" spans="6:9" x14ac:dyDescent="0.2">
      <c r="F35" s="229"/>
      <c r="G35" s="230"/>
      <c r="H35" s="230"/>
      <c r="I35" s="46"/>
    </row>
    <row r="36" spans="6:9" x14ac:dyDescent="0.2">
      <c r="F36" s="229"/>
      <c r="G36" s="230"/>
      <c r="H36" s="230"/>
      <c r="I36" s="46"/>
    </row>
    <row r="37" spans="6:9" x14ac:dyDescent="0.2">
      <c r="F37" s="229"/>
      <c r="G37" s="230"/>
      <c r="H37" s="230"/>
      <c r="I37" s="46"/>
    </row>
    <row r="38" spans="6:9" x14ac:dyDescent="0.2">
      <c r="F38" s="229"/>
      <c r="G38" s="230"/>
      <c r="H38" s="230"/>
      <c r="I38" s="46"/>
    </row>
    <row r="39" spans="6:9" x14ac:dyDescent="0.2">
      <c r="F39" s="229"/>
      <c r="G39" s="230"/>
      <c r="H39" s="230"/>
      <c r="I39" s="46"/>
    </row>
    <row r="40" spans="6:9" x14ac:dyDescent="0.2">
      <c r="F40" s="229"/>
      <c r="G40" s="230"/>
      <c r="H40" s="230"/>
      <c r="I40" s="46"/>
    </row>
    <row r="41" spans="6:9" x14ac:dyDescent="0.2">
      <c r="F41" s="229"/>
      <c r="G41" s="230"/>
      <c r="H41" s="230"/>
      <c r="I41" s="46"/>
    </row>
    <row r="42" spans="6:9" x14ac:dyDescent="0.2">
      <c r="F42" s="229"/>
      <c r="G42" s="230"/>
      <c r="H42" s="230"/>
      <c r="I42" s="46"/>
    </row>
    <row r="43" spans="6:9" x14ac:dyDescent="0.2">
      <c r="F43" s="229"/>
      <c r="G43" s="230"/>
      <c r="H43" s="230"/>
      <c r="I43" s="46"/>
    </row>
    <row r="44" spans="6:9" x14ac:dyDescent="0.2">
      <c r="F44" s="229"/>
      <c r="G44" s="230"/>
      <c r="H44" s="230"/>
      <c r="I44" s="46"/>
    </row>
    <row r="45" spans="6:9" x14ac:dyDescent="0.2">
      <c r="F45" s="229"/>
      <c r="G45" s="230"/>
      <c r="H45" s="230"/>
      <c r="I45" s="46"/>
    </row>
    <row r="46" spans="6:9" x14ac:dyDescent="0.2">
      <c r="F46" s="229"/>
      <c r="G46" s="230"/>
      <c r="H46" s="230"/>
      <c r="I46" s="46"/>
    </row>
    <row r="47" spans="6:9" x14ac:dyDescent="0.2">
      <c r="F47" s="229"/>
      <c r="G47" s="230"/>
      <c r="H47" s="230"/>
      <c r="I47" s="46"/>
    </row>
    <row r="48" spans="6:9" x14ac:dyDescent="0.2">
      <c r="F48" s="229"/>
      <c r="G48" s="230"/>
      <c r="H48" s="230"/>
      <c r="I48" s="46"/>
    </row>
    <row r="49" spans="6:9" x14ac:dyDescent="0.2">
      <c r="F49" s="229"/>
      <c r="G49" s="230"/>
      <c r="H49" s="230"/>
      <c r="I49" s="46"/>
    </row>
    <row r="50" spans="6:9" x14ac:dyDescent="0.2">
      <c r="F50" s="229"/>
      <c r="G50" s="230"/>
      <c r="H50" s="230"/>
      <c r="I50" s="46"/>
    </row>
    <row r="51" spans="6:9" x14ac:dyDescent="0.2">
      <c r="F51" s="229"/>
      <c r="G51" s="230"/>
      <c r="H51" s="230"/>
      <c r="I51" s="46"/>
    </row>
    <row r="52" spans="6:9" x14ac:dyDescent="0.2">
      <c r="F52" s="229"/>
      <c r="G52" s="230"/>
      <c r="H52" s="230"/>
      <c r="I52" s="46"/>
    </row>
    <row r="53" spans="6:9" x14ac:dyDescent="0.2">
      <c r="F53" s="229"/>
      <c r="G53" s="230"/>
      <c r="H53" s="230"/>
      <c r="I53" s="46"/>
    </row>
    <row r="54" spans="6:9" x14ac:dyDescent="0.2">
      <c r="F54" s="229"/>
      <c r="G54" s="230"/>
      <c r="H54" s="230"/>
      <c r="I54" s="46"/>
    </row>
    <row r="55" spans="6:9" x14ac:dyDescent="0.2">
      <c r="F55" s="229"/>
      <c r="G55" s="230"/>
      <c r="H55" s="230"/>
      <c r="I55" s="46"/>
    </row>
    <row r="56" spans="6:9" x14ac:dyDescent="0.2">
      <c r="F56" s="229"/>
      <c r="G56" s="230"/>
      <c r="H56" s="230"/>
      <c r="I56" s="46"/>
    </row>
    <row r="57" spans="6:9" x14ac:dyDescent="0.2">
      <c r="F57" s="229"/>
      <c r="G57" s="230"/>
      <c r="H57" s="230"/>
      <c r="I57" s="46"/>
    </row>
    <row r="58" spans="6:9" x14ac:dyDescent="0.2">
      <c r="F58" s="229"/>
      <c r="G58" s="230"/>
      <c r="H58" s="230"/>
      <c r="I58" s="46"/>
    </row>
    <row r="59" spans="6:9" x14ac:dyDescent="0.2">
      <c r="F59" s="229"/>
      <c r="G59" s="230"/>
      <c r="H59" s="230"/>
      <c r="I59" s="46"/>
    </row>
    <row r="60" spans="6:9" x14ac:dyDescent="0.2">
      <c r="F60" s="229"/>
      <c r="G60" s="230"/>
      <c r="H60" s="230"/>
      <c r="I60" s="46"/>
    </row>
    <row r="61" spans="6:9" x14ac:dyDescent="0.2">
      <c r="F61" s="229"/>
      <c r="G61" s="230"/>
      <c r="H61" s="230"/>
      <c r="I61" s="46"/>
    </row>
    <row r="62" spans="6:9" x14ac:dyDescent="0.2">
      <c r="F62" s="229"/>
      <c r="G62" s="230"/>
      <c r="H62" s="230"/>
      <c r="I62" s="46"/>
    </row>
    <row r="63" spans="6:9" x14ac:dyDescent="0.2">
      <c r="F63" s="229"/>
      <c r="G63" s="230"/>
      <c r="H63" s="230"/>
      <c r="I63" s="46"/>
    </row>
    <row r="64" spans="6:9" x14ac:dyDescent="0.2">
      <c r="F64" s="229"/>
      <c r="G64" s="230"/>
      <c r="H64" s="230"/>
      <c r="I64" s="46"/>
    </row>
    <row r="65" spans="6:9" x14ac:dyDescent="0.2">
      <c r="F65" s="229"/>
      <c r="G65" s="230"/>
      <c r="H65" s="230"/>
      <c r="I65" s="46"/>
    </row>
    <row r="66" spans="6:9" x14ac:dyDescent="0.2">
      <c r="F66" s="229"/>
      <c r="G66" s="230"/>
      <c r="H66" s="230"/>
      <c r="I66" s="46"/>
    </row>
    <row r="67" spans="6:9" x14ac:dyDescent="0.2">
      <c r="F67" s="229"/>
      <c r="G67" s="230"/>
      <c r="H67" s="230"/>
      <c r="I67" s="46"/>
    </row>
    <row r="68" spans="6:9" x14ac:dyDescent="0.2">
      <c r="F68" s="229"/>
      <c r="G68" s="230"/>
      <c r="H68" s="230"/>
      <c r="I68" s="46"/>
    </row>
    <row r="69" spans="6:9" x14ac:dyDescent="0.2">
      <c r="F69" s="229"/>
      <c r="G69" s="230"/>
      <c r="H69" s="230"/>
      <c r="I69" s="46"/>
    </row>
    <row r="70" spans="6:9" x14ac:dyDescent="0.2">
      <c r="F70" s="229"/>
      <c r="G70" s="230"/>
      <c r="H70" s="230"/>
      <c r="I70" s="46"/>
    </row>
    <row r="71" spans="6:9" x14ac:dyDescent="0.2">
      <c r="F71" s="229"/>
      <c r="G71" s="230"/>
      <c r="H71" s="230"/>
      <c r="I71" s="46"/>
    </row>
    <row r="72" spans="6:9" x14ac:dyDescent="0.2">
      <c r="F72" s="229"/>
      <c r="G72" s="230"/>
      <c r="H72" s="230"/>
      <c r="I72" s="46"/>
    </row>
    <row r="73" spans="6:9" x14ac:dyDescent="0.2">
      <c r="F73" s="229"/>
      <c r="G73" s="230"/>
      <c r="H73" s="230"/>
      <c r="I73" s="46"/>
    </row>
    <row r="74" spans="6:9" x14ac:dyDescent="0.2">
      <c r="F74" s="229"/>
      <c r="G74" s="230"/>
      <c r="H74" s="230"/>
      <c r="I74" s="46"/>
    </row>
    <row r="75" spans="6:9" x14ac:dyDescent="0.2">
      <c r="F75" s="229"/>
      <c r="G75" s="230"/>
      <c r="H75" s="230"/>
      <c r="I75" s="46"/>
    </row>
  </sheetData>
  <mergeCells count="4">
    <mergeCell ref="A1:B1"/>
    <mergeCell ref="A2:B2"/>
    <mergeCell ref="G2:I2"/>
    <mergeCell ref="H24:I24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"/>
  <dimension ref="A1:CB171"/>
  <sheetViews>
    <sheetView showGridLines="0" showZeros="0" zoomScaleNormal="100" zoomScaleSheetLayoutView="100" workbookViewId="0">
      <selection activeCell="L11" sqref="L11"/>
    </sheetView>
  </sheetViews>
  <sheetFormatPr defaultRowHeight="12.75" x14ac:dyDescent="0.2"/>
  <cols>
    <col min="1" max="1" width="4.42578125" style="231" customWidth="1"/>
    <col min="2" max="2" width="11.5703125" style="231" customWidth="1"/>
    <col min="3" max="3" width="40.42578125" style="231" customWidth="1"/>
    <col min="4" max="4" width="5.5703125" style="231" customWidth="1"/>
    <col min="5" max="5" width="8.5703125" style="239" customWidth="1"/>
    <col min="6" max="6" width="9.85546875" style="231" customWidth="1"/>
    <col min="7" max="7" width="13.85546875" style="231" customWidth="1"/>
    <col min="8" max="8" width="11.7109375" style="231" hidden="1" customWidth="1"/>
    <col min="9" max="9" width="11.5703125" style="231" hidden="1" customWidth="1"/>
    <col min="10" max="10" width="11" style="231" hidden="1" customWidth="1"/>
    <col min="11" max="11" width="10.42578125" style="231" hidden="1" customWidth="1"/>
    <col min="12" max="12" width="75.42578125" style="231" customWidth="1"/>
    <col min="13" max="13" width="45.28515625" style="231" customWidth="1"/>
    <col min="14" max="16384" width="9.140625" style="231"/>
  </cols>
  <sheetData>
    <row r="1" spans="1:80" ht="15.75" x14ac:dyDescent="0.25">
      <c r="A1" s="324" t="s">
        <v>100</v>
      </c>
      <c r="B1" s="324"/>
      <c r="C1" s="324"/>
      <c r="D1" s="324"/>
      <c r="E1" s="324"/>
      <c r="F1" s="324"/>
      <c r="G1" s="324"/>
    </row>
    <row r="2" spans="1:80" ht="14.25" customHeight="1" thickBot="1" x14ac:dyDescent="0.25">
      <c r="B2" s="232"/>
      <c r="C2" s="233"/>
      <c r="D2" s="233"/>
      <c r="E2" s="234"/>
      <c r="F2" s="233"/>
      <c r="G2" s="233"/>
    </row>
    <row r="3" spans="1:80" ht="13.5" thickTop="1" x14ac:dyDescent="0.2">
      <c r="A3" s="313" t="s">
        <v>2</v>
      </c>
      <c r="B3" s="314"/>
      <c r="C3" s="185" t="s">
        <v>103</v>
      </c>
      <c r="D3" s="186"/>
      <c r="E3" s="235" t="s">
        <v>84</v>
      </c>
      <c r="F3" s="236" t="str">
        <f>'SO 14 E5060117 Rek-1'!H1</f>
        <v>E5060/11/7</v>
      </c>
      <c r="G3" s="237"/>
    </row>
    <row r="4" spans="1:80" ht="13.5" thickBot="1" x14ac:dyDescent="0.25">
      <c r="A4" s="325" t="s">
        <v>75</v>
      </c>
      <c r="B4" s="316"/>
      <c r="C4" s="191" t="s">
        <v>452</v>
      </c>
      <c r="D4" s="192"/>
      <c r="E4" s="326" t="str">
        <f>'SO 14 E5060117 Rek-1'!G2</f>
        <v>SO 14,sadové úpravy,herní prvky</v>
      </c>
      <c r="F4" s="327"/>
      <c r="G4" s="328"/>
    </row>
    <row r="5" spans="1:80" ht="13.5" thickTop="1" x14ac:dyDescent="0.2">
      <c r="A5" s="238"/>
      <c r="G5" s="240"/>
    </row>
    <row r="6" spans="1:80" ht="27" customHeight="1" x14ac:dyDescent="0.2">
      <c r="A6" s="241" t="s">
        <v>85</v>
      </c>
      <c r="B6" s="242" t="s">
        <v>86</v>
      </c>
      <c r="C6" s="242" t="s">
        <v>87</v>
      </c>
      <c r="D6" s="242" t="s">
        <v>88</v>
      </c>
      <c r="E6" s="243" t="s">
        <v>89</v>
      </c>
      <c r="F6" s="242" t="s">
        <v>90</v>
      </c>
      <c r="G6" s="244" t="s">
        <v>91</v>
      </c>
      <c r="H6" s="245" t="s">
        <v>92</v>
      </c>
      <c r="I6" s="245" t="s">
        <v>93</v>
      </c>
      <c r="J6" s="245" t="s">
        <v>94</v>
      </c>
      <c r="K6" s="245" t="s">
        <v>95</v>
      </c>
    </row>
    <row r="7" spans="1:80" x14ac:dyDescent="0.2">
      <c r="A7" s="246" t="s">
        <v>96</v>
      </c>
      <c r="B7" s="247" t="s">
        <v>316</v>
      </c>
      <c r="C7" s="248" t="s">
        <v>317</v>
      </c>
      <c r="D7" s="249"/>
      <c r="E7" s="250"/>
      <c r="F7" s="250"/>
      <c r="G7" s="251"/>
      <c r="H7" s="252"/>
      <c r="I7" s="253"/>
      <c r="J7" s="254"/>
      <c r="K7" s="255"/>
      <c r="O7" s="256">
        <v>1</v>
      </c>
    </row>
    <row r="8" spans="1:80" ht="22.5" x14ac:dyDescent="0.2">
      <c r="A8" s="257">
        <v>1</v>
      </c>
      <c r="B8" s="258" t="s">
        <v>319</v>
      </c>
      <c r="C8" s="259" t="s">
        <v>320</v>
      </c>
      <c r="D8" s="260" t="s">
        <v>321</v>
      </c>
      <c r="E8" s="261">
        <v>1</v>
      </c>
      <c r="F8" s="261">
        <v>0</v>
      </c>
      <c r="G8" s="262">
        <f>E8*F8</f>
        <v>0</v>
      </c>
      <c r="H8" s="263">
        <v>0</v>
      </c>
      <c r="I8" s="264">
        <f>E8*H8</f>
        <v>0</v>
      </c>
      <c r="J8" s="263">
        <v>0</v>
      </c>
      <c r="K8" s="264">
        <f>E8*J8</f>
        <v>0</v>
      </c>
      <c r="O8" s="256">
        <v>2</v>
      </c>
      <c r="AA8" s="231">
        <v>1</v>
      </c>
      <c r="AB8" s="231">
        <v>1</v>
      </c>
      <c r="AC8" s="231">
        <v>1</v>
      </c>
      <c r="AZ8" s="231">
        <v>1</v>
      </c>
      <c r="BA8" s="231">
        <f>IF(AZ8=1,G8,0)</f>
        <v>0</v>
      </c>
      <c r="BB8" s="231">
        <f>IF(AZ8=2,G8,0)</f>
        <v>0</v>
      </c>
      <c r="BC8" s="231">
        <f>IF(AZ8=3,G8,0)</f>
        <v>0</v>
      </c>
      <c r="BD8" s="231">
        <f>IF(AZ8=4,G8,0)</f>
        <v>0</v>
      </c>
      <c r="BE8" s="231">
        <f>IF(AZ8=5,G8,0)</f>
        <v>0</v>
      </c>
      <c r="CA8" s="256">
        <v>1</v>
      </c>
      <c r="CB8" s="256">
        <v>1</v>
      </c>
    </row>
    <row r="9" spans="1:80" x14ac:dyDescent="0.2">
      <c r="A9" s="274"/>
      <c r="B9" s="275" t="s">
        <v>98</v>
      </c>
      <c r="C9" s="276" t="s">
        <v>318</v>
      </c>
      <c r="D9" s="277"/>
      <c r="E9" s="278"/>
      <c r="F9" s="279"/>
      <c r="G9" s="280">
        <f>SUM(G7:G8)</f>
        <v>0</v>
      </c>
      <c r="H9" s="281"/>
      <c r="I9" s="282">
        <f>SUM(I7:I8)</f>
        <v>0</v>
      </c>
      <c r="J9" s="281"/>
      <c r="K9" s="282">
        <f>SUM(K7:K8)</f>
        <v>0</v>
      </c>
      <c r="O9" s="256">
        <v>4</v>
      </c>
      <c r="BA9" s="283">
        <f>SUM(BA7:BA8)</f>
        <v>0</v>
      </c>
      <c r="BB9" s="283">
        <f>SUM(BB7:BB8)</f>
        <v>0</v>
      </c>
      <c r="BC9" s="283">
        <f>SUM(BC7:BC8)</f>
        <v>0</v>
      </c>
      <c r="BD9" s="283">
        <f>SUM(BD7:BD8)</f>
        <v>0</v>
      </c>
      <c r="BE9" s="283">
        <f>SUM(BE7:BE8)</f>
        <v>0</v>
      </c>
    </row>
    <row r="10" spans="1:80" x14ac:dyDescent="0.2">
      <c r="A10" s="246" t="s">
        <v>96</v>
      </c>
      <c r="B10" s="247" t="s">
        <v>97</v>
      </c>
      <c r="C10" s="248" t="s">
        <v>322</v>
      </c>
      <c r="D10" s="249"/>
      <c r="E10" s="250"/>
      <c r="F10" s="250"/>
      <c r="G10" s="251"/>
      <c r="H10" s="252"/>
      <c r="I10" s="253"/>
      <c r="J10" s="254"/>
      <c r="K10" s="255"/>
      <c r="O10" s="256">
        <v>1</v>
      </c>
    </row>
    <row r="11" spans="1:80" ht="22.5" x14ac:dyDescent="0.2">
      <c r="A11" s="257">
        <v>2</v>
      </c>
      <c r="B11" s="258" t="s">
        <v>324</v>
      </c>
      <c r="C11" s="259" t="s">
        <v>325</v>
      </c>
      <c r="D11" s="260" t="s">
        <v>131</v>
      </c>
      <c r="E11" s="261">
        <v>63.394500000000001</v>
      </c>
      <c r="F11" s="261">
        <v>0</v>
      </c>
      <c r="G11" s="262">
        <f>E11*F11</f>
        <v>0</v>
      </c>
      <c r="H11" s="263">
        <v>0</v>
      </c>
      <c r="I11" s="264">
        <f>E11*H11</f>
        <v>0</v>
      </c>
      <c r="J11" s="263">
        <v>0</v>
      </c>
      <c r="K11" s="264">
        <f>E11*J11</f>
        <v>0</v>
      </c>
      <c r="O11" s="256">
        <v>2</v>
      </c>
      <c r="AA11" s="231">
        <v>1</v>
      </c>
      <c r="AB11" s="231">
        <v>1</v>
      </c>
      <c r="AC11" s="231">
        <v>1</v>
      </c>
      <c r="AZ11" s="231">
        <v>1</v>
      </c>
      <c r="BA11" s="231">
        <f>IF(AZ11=1,G11,0)</f>
        <v>0</v>
      </c>
      <c r="BB11" s="231">
        <f>IF(AZ11=2,G11,0)</f>
        <v>0</v>
      </c>
      <c r="BC11" s="231">
        <f>IF(AZ11=3,G11,0)</f>
        <v>0</v>
      </c>
      <c r="BD11" s="231">
        <f>IF(AZ11=4,G11,0)</f>
        <v>0</v>
      </c>
      <c r="BE11" s="231">
        <f>IF(AZ11=5,G11,0)</f>
        <v>0</v>
      </c>
      <c r="CA11" s="256">
        <v>1</v>
      </c>
      <c r="CB11" s="256">
        <v>1</v>
      </c>
    </row>
    <row r="12" spans="1:80" x14ac:dyDescent="0.2">
      <c r="A12" s="265"/>
      <c r="B12" s="268"/>
      <c r="C12" s="322" t="s">
        <v>326</v>
      </c>
      <c r="D12" s="323"/>
      <c r="E12" s="269">
        <v>5.6550000000000002</v>
      </c>
      <c r="F12" s="270"/>
      <c r="G12" s="271"/>
      <c r="H12" s="272"/>
      <c r="I12" s="266"/>
      <c r="J12" s="273"/>
      <c r="K12" s="266"/>
      <c r="M12" s="267" t="s">
        <v>326</v>
      </c>
      <c r="O12" s="256"/>
    </row>
    <row r="13" spans="1:80" ht="22.5" x14ac:dyDescent="0.2">
      <c r="A13" s="265"/>
      <c r="B13" s="268"/>
      <c r="C13" s="322" t="s">
        <v>327</v>
      </c>
      <c r="D13" s="323"/>
      <c r="E13" s="269">
        <v>2.2294999999999998</v>
      </c>
      <c r="F13" s="270"/>
      <c r="G13" s="271"/>
      <c r="H13" s="272"/>
      <c r="I13" s="266"/>
      <c r="J13" s="273"/>
      <c r="K13" s="266"/>
      <c r="M13" s="267" t="s">
        <v>327</v>
      </c>
      <c r="O13" s="256"/>
    </row>
    <row r="14" spans="1:80" x14ac:dyDescent="0.2">
      <c r="A14" s="265"/>
      <c r="B14" s="268"/>
      <c r="C14" s="322" t="s">
        <v>328</v>
      </c>
      <c r="D14" s="323"/>
      <c r="E14" s="269">
        <v>24.64</v>
      </c>
      <c r="F14" s="270"/>
      <c r="G14" s="271"/>
      <c r="H14" s="272"/>
      <c r="I14" s="266"/>
      <c r="J14" s="273"/>
      <c r="K14" s="266"/>
      <c r="M14" s="267" t="s">
        <v>328</v>
      </c>
      <c r="O14" s="256"/>
    </row>
    <row r="15" spans="1:80" x14ac:dyDescent="0.2">
      <c r="A15" s="265"/>
      <c r="B15" s="268"/>
      <c r="C15" s="322" t="s">
        <v>329</v>
      </c>
      <c r="D15" s="323"/>
      <c r="E15" s="269">
        <v>1.254</v>
      </c>
      <c r="F15" s="270"/>
      <c r="G15" s="271"/>
      <c r="H15" s="272"/>
      <c r="I15" s="266"/>
      <c r="J15" s="273"/>
      <c r="K15" s="266"/>
      <c r="M15" s="267" t="s">
        <v>329</v>
      </c>
      <c r="O15" s="256"/>
    </row>
    <row r="16" spans="1:80" x14ac:dyDescent="0.2">
      <c r="A16" s="265"/>
      <c r="B16" s="268"/>
      <c r="C16" s="322" t="s">
        <v>330</v>
      </c>
      <c r="D16" s="323"/>
      <c r="E16" s="269">
        <v>17.802</v>
      </c>
      <c r="F16" s="270"/>
      <c r="G16" s="271"/>
      <c r="H16" s="272"/>
      <c r="I16" s="266"/>
      <c r="J16" s="273"/>
      <c r="K16" s="266"/>
      <c r="M16" s="267" t="s">
        <v>330</v>
      </c>
      <c r="O16" s="256"/>
    </row>
    <row r="17" spans="1:80" ht="22.5" x14ac:dyDescent="0.2">
      <c r="A17" s="265"/>
      <c r="B17" s="268"/>
      <c r="C17" s="322" t="s">
        <v>331</v>
      </c>
      <c r="D17" s="323"/>
      <c r="E17" s="269">
        <v>7.6139999999999999</v>
      </c>
      <c r="F17" s="270"/>
      <c r="G17" s="271"/>
      <c r="H17" s="272"/>
      <c r="I17" s="266"/>
      <c r="J17" s="273"/>
      <c r="K17" s="266"/>
      <c r="M17" s="267" t="s">
        <v>331</v>
      </c>
      <c r="O17" s="256"/>
    </row>
    <row r="18" spans="1:80" x14ac:dyDescent="0.2">
      <c r="A18" s="265"/>
      <c r="B18" s="268"/>
      <c r="C18" s="322" t="s">
        <v>332</v>
      </c>
      <c r="D18" s="323"/>
      <c r="E18" s="269">
        <v>4.2</v>
      </c>
      <c r="F18" s="270"/>
      <c r="G18" s="271"/>
      <c r="H18" s="272"/>
      <c r="I18" s="266"/>
      <c r="J18" s="273"/>
      <c r="K18" s="266"/>
      <c r="M18" s="267" t="s">
        <v>332</v>
      </c>
      <c r="O18" s="256"/>
    </row>
    <row r="19" spans="1:80" x14ac:dyDescent="0.2">
      <c r="A19" s="257">
        <v>3</v>
      </c>
      <c r="B19" s="258" t="s">
        <v>333</v>
      </c>
      <c r="C19" s="259" t="s">
        <v>334</v>
      </c>
      <c r="D19" s="260" t="s">
        <v>131</v>
      </c>
      <c r="E19" s="261">
        <v>62.814500000000002</v>
      </c>
      <c r="F19" s="261">
        <v>0</v>
      </c>
      <c r="G19" s="262">
        <f>E19*F19</f>
        <v>0</v>
      </c>
      <c r="H19" s="263">
        <v>0</v>
      </c>
      <c r="I19" s="264">
        <f>E19*H19</f>
        <v>0</v>
      </c>
      <c r="J19" s="263">
        <v>0</v>
      </c>
      <c r="K19" s="264">
        <f>E19*J19</f>
        <v>0</v>
      </c>
      <c r="O19" s="256">
        <v>2</v>
      </c>
      <c r="AA19" s="231">
        <v>1</v>
      </c>
      <c r="AB19" s="231">
        <v>1</v>
      </c>
      <c r="AC19" s="231">
        <v>1</v>
      </c>
      <c r="AZ19" s="231">
        <v>1</v>
      </c>
      <c r="BA19" s="231">
        <f>IF(AZ19=1,G19,0)</f>
        <v>0</v>
      </c>
      <c r="BB19" s="231">
        <f>IF(AZ19=2,G19,0)</f>
        <v>0</v>
      </c>
      <c r="BC19" s="231">
        <f>IF(AZ19=3,G19,0)</f>
        <v>0</v>
      </c>
      <c r="BD19" s="231">
        <f>IF(AZ19=4,G19,0)</f>
        <v>0</v>
      </c>
      <c r="BE19" s="231">
        <f>IF(AZ19=5,G19,0)</f>
        <v>0</v>
      </c>
      <c r="CA19" s="256">
        <v>1</v>
      </c>
      <c r="CB19" s="256">
        <v>1</v>
      </c>
    </row>
    <row r="20" spans="1:80" x14ac:dyDescent="0.2">
      <c r="A20" s="257">
        <v>4</v>
      </c>
      <c r="B20" s="258" t="s">
        <v>335</v>
      </c>
      <c r="C20" s="259" t="s">
        <v>336</v>
      </c>
      <c r="D20" s="260" t="s">
        <v>131</v>
      </c>
      <c r="E20" s="261">
        <v>57.814500000000002</v>
      </c>
      <c r="F20" s="261">
        <v>0</v>
      </c>
      <c r="G20" s="262">
        <f>E20*F20</f>
        <v>0</v>
      </c>
      <c r="H20" s="263">
        <v>0</v>
      </c>
      <c r="I20" s="264">
        <f>E20*H20</f>
        <v>0</v>
      </c>
      <c r="J20" s="263">
        <v>0</v>
      </c>
      <c r="K20" s="264">
        <f>E20*J20</f>
        <v>0</v>
      </c>
      <c r="O20" s="256">
        <v>2</v>
      </c>
      <c r="AA20" s="231">
        <v>1</v>
      </c>
      <c r="AB20" s="231">
        <v>1</v>
      </c>
      <c r="AC20" s="231">
        <v>1</v>
      </c>
      <c r="AZ20" s="231">
        <v>1</v>
      </c>
      <c r="BA20" s="231">
        <f>IF(AZ20=1,G20,0)</f>
        <v>0</v>
      </c>
      <c r="BB20" s="231">
        <f>IF(AZ20=2,G20,0)</f>
        <v>0</v>
      </c>
      <c r="BC20" s="231">
        <f>IF(AZ20=3,G20,0)</f>
        <v>0</v>
      </c>
      <c r="BD20" s="231">
        <f>IF(AZ20=4,G20,0)</f>
        <v>0</v>
      </c>
      <c r="BE20" s="231">
        <f>IF(AZ20=5,G20,0)</f>
        <v>0</v>
      </c>
      <c r="CA20" s="256">
        <v>1</v>
      </c>
      <c r="CB20" s="256">
        <v>1</v>
      </c>
    </row>
    <row r="21" spans="1:80" ht="22.5" x14ac:dyDescent="0.2">
      <c r="A21" s="265"/>
      <c r="B21" s="268"/>
      <c r="C21" s="322" t="s">
        <v>337</v>
      </c>
      <c r="D21" s="323"/>
      <c r="E21" s="269">
        <v>57.814500000000002</v>
      </c>
      <c r="F21" s="270"/>
      <c r="G21" s="271"/>
      <c r="H21" s="272"/>
      <c r="I21" s="266"/>
      <c r="J21" s="273"/>
      <c r="K21" s="266"/>
      <c r="M21" s="267" t="s">
        <v>337</v>
      </c>
      <c r="O21" s="256"/>
    </row>
    <row r="22" spans="1:80" x14ac:dyDescent="0.2">
      <c r="A22" s="257">
        <v>5</v>
      </c>
      <c r="B22" s="258" t="s">
        <v>338</v>
      </c>
      <c r="C22" s="259" t="s">
        <v>339</v>
      </c>
      <c r="D22" s="260" t="s">
        <v>131</v>
      </c>
      <c r="E22" s="261">
        <v>57.814500000000002</v>
      </c>
      <c r="F22" s="261">
        <v>0</v>
      </c>
      <c r="G22" s="262">
        <f t="shared" ref="G22:G27" si="0">E22*F22</f>
        <v>0</v>
      </c>
      <c r="H22" s="263">
        <v>0</v>
      </c>
      <c r="I22" s="264">
        <f t="shared" ref="I22:I27" si="1">E22*H22</f>
        <v>0</v>
      </c>
      <c r="J22" s="263">
        <v>0</v>
      </c>
      <c r="K22" s="264">
        <f t="shared" ref="K22:K27" si="2">E22*J22</f>
        <v>0</v>
      </c>
      <c r="O22" s="256">
        <v>2</v>
      </c>
      <c r="AA22" s="231">
        <v>1</v>
      </c>
      <c r="AB22" s="231">
        <v>1</v>
      </c>
      <c r="AC22" s="231">
        <v>1</v>
      </c>
      <c r="AZ22" s="231">
        <v>1</v>
      </c>
      <c r="BA22" s="231">
        <f t="shared" ref="BA22:BA27" si="3">IF(AZ22=1,G22,0)</f>
        <v>0</v>
      </c>
      <c r="BB22" s="231">
        <f t="shared" ref="BB22:BB27" si="4">IF(AZ22=2,G22,0)</f>
        <v>0</v>
      </c>
      <c r="BC22" s="231">
        <f t="shared" ref="BC22:BC27" si="5">IF(AZ22=3,G22,0)</f>
        <v>0</v>
      </c>
      <c r="BD22" s="231">
        <f t="shared" ref="BD22:BD27" si="6">IF(AZ22=4,G22,0)</f>
        <v>0</v>
      </c>
      <c r="BE22" s="231">
        <f t="shared" ref="BE22:BE27" si="7">IF(AZ22=5,G22,0)</f>
        <v>0</v>
      </c>
      <c r="CA22" s="256">
        <v>1</v>
      </c>
      <c r="CB22" s="256">
        <v>1</v>
      </c>
    </row>
    <row r="23" spans="1:80" ht="22.5" x14ac:dyDescent="0.2">
      <c r="A23" s="257">
        <v>6</v>
      </c>
      <c r="B23" s="258" t="s">
        <v>340</v>
      </c>
      <c r="C23" s="259" t="s">
        <v>341</v>
      </c>
      <c r="D23" s="260" t="s">
        <v>131</v>
      </c>
      <c r="E23" s="261">
        <v>5</v>
      </c>
      <c r="F23" s="261">
        <v>0</v>
      </c>
      <c r="G23" s="262">
        <f t="shared" si="0"/>
        <v>0</v>
      </c>
      <c r="H23" s="263">
        <v>0</v>
      </c>
      <c r="I23" s="264">
        <f t="shared" si="1"/>
        <v>0</v>
      </c>
      <c r="J23" s="263">
        <v>0</v>
      </c>
      <c r="K23" s="264">
        <f t="shared" si="2"/>
        <v>0</v>
      </c>
      <c r="O23" s="256">
        <v>2</v>
      </c>
      <c r="AA23" s="231">
        <v>1</v>
      </c>
      <c r="AB23" s="231">
        <v>1</v>
      </c>
      <c r="AC23" s="231">
        <v>1</v>
      </c>
      <c r="AZ23" s="231">
        <v>1</v>
      </c>
      <c r="BA23" s="231">
        <f t="shared" si="3"/>
        <v>0</v>
      </c>
      <c r="BB23" s="231">
        <f t="shared" si="4"/>
        <v>0</v>
      </c>
      <c r="BC23" s="231">
        <f t="shared" si="5"/>
        <v>0</v>
      </c>
      <c r="BD23" s="231">
        <f t="shared" si="6"/>
        <v>0</v>
      </c>
      <c r="BE23" s="231">
        <f t="shared" si="7"/>
        <v>0</v>
      </c>
      <c r="CA23" s="256">
        <v>1</v>
      </c>
      <c r="CB23" s="256">
        <v>1</v>
      </c>
    </row>
    <row r="24" spans="1:80" x14ac:dyDescent="0.2">
      <c r="A24" s="257">
        <v>7</v>
      </c>
      <c r="B24" s="258" t="s">
        <v>342</v>
      </c>
      <c r="C24" s="259" t="s">
        <v>343</v>
      </c>
      <c r="D24" s="260" t="s">
        <v>127</v>
      </c>
      <c r="E24" s="261">
        <v>275</v>
      </c>
      <c r="F24" s="261">
        <v>0</v>
      </c>
      <c r="G24" s="262">
        <f t="shared" si="0"/>
        <v>0</v>
      </c>
      <c r="H24" s="263">
        <v>0</v>
      </c>
      <c r="I24" s="264">
        <f t="shared" si="1"/>
        <v>0</v>
      </c>
      <c r="J24" s="263">
        <v>0</v>
      </c>
      <c r="K24" s="264">
        <f t="shared" si="2"/>
        <v>0</v>
      </c>
      <c r="O24" s="256">
        <v>2</v>
      </c>
      <c r="AA24" s="231">
        <v>1</v>
      </c>
      <c r="AB24" s="231">
        <v>1</v>
      </c>
      <c r="AC24" s="231">
        <v>1</v>
      </c>
      <c r="AZ24" s="231">
        <v>1</v>
      </c>
      <c r="BA24" s="231">
        <f t="shared" si="3"/>
        <v>0</v>
      </c>
      <c r="BB24" s="231">
        <f t="shared" si="4"/>
        <v>0</v>
      </c>
      <c r="BC24" s="231">
        <f t="shared" si="5"/>
        <v>0</v>
      </c>
      <c r="BD24" s="231">
        <f t="shared" si="6"/>
        <v>0</v>
      </c>
      <c r="BE24" s="231">
        <f t="shared" si="7"/>
        <v>0</v>
      </c>
      <c r="CA24" s="256">
        <v>1</v>
      </c>
      <c r="CB24" s="256">
        <v>1</v>
      </c>
    </row>
    <row r="25" spans="1:80" x14ac:dyDescent="0.2">
      <c r="A25" s="257">
        <v>8</v>
      </c>
      <c r="B25" s="258" t="s">
        <v>344</v>
      </c>
      <c r="C25" s="259" t="s">
        <v>345</v>
      </c>
      <c r="D25" s="260" t="s">
        <v>127</v>
      </c>
      <c r="E25" s="261">
        <v>5424.5</v>
      </c>
      <c r="F25" s="261">
        <v>0</v>
      </c>
      <c r="G25" s="262">
        <f t="shared" si="0"/>
        <v>0</v>
      </c>
      <c r="H25" s="263">
        <v>0</v>
      </c>
      <c r="I25" s="264">
        <f t="shared" si="1"/>
        <v>0</v>
      </c>
      <c r="J25" s="263">
        <v>0</v>
      </c>
      <c r="K25" s="264">
        <f t="shared" si="2"/>
        <v>0</v>
      </c>
      <c r="O25" s="256">
        <v>2</v>
      </c>
      <c r="AA25" s="231">
        <v>1</v>
      </c>
      <c r="AB25" s="231">
        <v>1</v>
      </c>
      <c r="AC25" s="231">
        <v>1</v>
      </c>
      <c r="AZ25" s="231">
        <v>1</v>
      </c>
      <c r="BA25" s="231">
        <f t="shared" si="3"/>
        <v>0</v>
      </c>
      <c r="BB25" s="231">
        <f t="shared" si="4"/>
        <v>0</v>
      </c>
      <c r="BC25" s="231">
        <f t="shared" si="5"/>
        <v>0</v>
      </c>
      <c r="BD25" s="231">
        <f t="shared" si="6"/>
        <v>0</v>
      </c>
      <c r="BE25" s="231">
        <f t="shared" si="7"/>
        <v>0</v>
      </c>
      <c r="CA25" s="256">
        <v>1</v>
      </c>
      <c r="CB25" s="256">
        <v>1</v>
      </c>
    </row>
    <row r="26" spans="1:80" x14ac:dyDescent="0.2">
      <c r="A26" s="257">
        <v>9</v>
      </c>
      <c r="B26" s="258" t="s">
        <v>346</v>
      </c>
      <c r="C26" s="259" t="s">
        <v>347</v>
      </c>
      <c r="D26" s="260" t="s">
        <v>127</v>
      </c>
      <c r="E26" s="261">
        <v>9.4</v>
      </c>
      <c r="F26" s="261">
        <v>0</v>
      </c>
      <c r="G26" s="262">
        <f t="shared" si="0"/>
        <v>0</v>
      </c>
      <c r="H26" s="263">
        <v>0</v>
      </c>
      <c r="I26" s="264">
        <f t="shared" si="1"/>
        <v>0</v>
      </c>
      <c r="J26" s="263">
        <v>0</v>
      </c>
      <c r="K26" s="264">
        <f t="shared" si="2"/>
        <v>0</v>
      </c>
      <c r="O26" s="256">
        <v>2</v>
      </c>
      <c r="AA26" s="231">
        <v>1</v>
      </c>
      <c r="AB26" s="231">
        <v>1</v>
      </c>
      <c r="AC26" s="231">
        <v>1</v>
      </c>
      <c r="AZ26" s="231">
        <v>1</v>
      </c>
      <c r="BA26" s="231">
        <f t="shared" si="3"/>
        <v>0</v>
      </c>
      <c r="BB26" s="231">
        <f t="shared" si="4"/>
        <v>0</v>
      </c>
      <c r="BC26" s="231">
        <f t="shared" si="5"/>
        <v>0</v>
      </c>
      <c r="BD26" s="231">
        <f t="shared" si="6"/>
        <v>0</v>
      </c>
      <c r="BE26" s="231">
        <f t="shared" si="7"/>
        <v>0</v>
      </c>
      <c r="CA26" s="256">
        <v>1</v>
      </c>
      <c r="CB26" s="256">
        <v>1</v>
      </c>
    </row>
    <row r="27" spans="1:80" x14ac:dyDescent="0.2">
      <c r="A27" s="257">
        <v>10</v>
      </c>
      <c r="B27" s="258" t="s">
        <v>348</v>
      </c>
      <c r="C27" s="259" t="s">
        <v>349</v>
      </c>
      <c r="D27" s="260" t="s">
        <v>127</v>
      </c>
      <c r="E27" s="261">
        <v>5149.5</v>
      </c>
      <c r="F27" s="261">
        <v>0</v>
      </c>
      <c r="G27" s="262">
        <f t="shared" si="0"/>
        <v>0</v>
      </c>
      <c r="H27" s="263">
        <v>0</v>
      </c>
      <c r="I27" s="264">
        <f t="shared" si="1"/>
        <v>0</v>
      </c>
      <c r="J27" s="263">
        <v>0</v>
      </c>
      <c r="K27" s="264">
        <f t="shared" si="2"/>
        <v>0</v>
      </c>
      <c r="O27" s="256">
        <v>2</v>
      </c>
      <c r="AA27" s="231">
        <v>1</v>
      </c>
      <c r="AB27" s="231">
        <v>1</v>
      </c>
      <c r="AC27" s="231">
        <v>1</v>
      </c>
      <c r="AZ27" s="231">
        <v>1</v>
      </c>
      <c r="BA27" s="231">
        <f t="shared" si="3"/>
        <v>0</v>
      </c>
      <c r="BB27" s="231">
        <f t="shared" si="4"/>
        <v>0</v>
      </c>
      <c r="BC27" s="231">
        <f t="shared" si="5"/>
        <v>0</v>
      </c>
      <c r="BD27" s="231">
        <f t="shared" si="6"/>
        <v>0</v>
      </c>
      <c r="BE27" s="231">
        <f t="shared" si="7"/>
        <v>0</v>
      </c>
      <c r="CA27" s="256">
        <v>1</v>
      </c>
      <c r="CB27" s="256">
        <v>1</v>
      </c>
    </row>
    <row r="28" spans="1:80" x14ac:dyDescent="0.2">
      <c r="A28" s="265"/>
      <c r="B28" s="268"/>
      <c r="C28" s="322" t="s">
        <v>350</v>
      </c>
      <c r="D28" s="323"/>
      <c r="E28" s="269">
        <v>0</v>
      </c>
      <c r="F28" s="270"/>
      <c r="G28" s="271"/>
      <c r="H28" s="272"/>
      <c r="I28" s="266"/>
      <c r="J28" s="273"/>
      <c r="K28" s="266"/>
      <c r="M28" s="267" t="s">
        <v>350</v>
      </c>
      <c r="O28" s="256"/>
    </row>
    <row r="29" spans="1:80" x14ac:dyDescent="0.2">
      <c r="A29" s="257">
        <v>11</v>
      </c>
      <c r="B29" s="258" t="s">
        <v>351</v>
      </c>
      <c r="C29" s="259" t="s">
        <v>352</v>
      </c>
      <c r="D29" s="260" t="s">
        <v>127</v>
      </c>
      <c r="E29" s="261">
        <v>275</v>
      </c>
      <c r="F29" s="261">
        <v>0</v>
      </c>
      <c r="G29" s="262">
        <f>E29*F29</f>
        <v>0</v>
      </c>
      <c r="H29" s="263">
        <v>0</v>
      </c>
      <c r="I29" s="264">
        <f>E29*H29</f>
        <v>0</v>
      </c>
      <c r="J29" s="263">
        <v>0</v>
      </c>
      <c r="K29" s="264">
        <f>E29*J29</f>
        <v>0</v>
      </c>
      <c r="O29" s="256">
        <v>2</v>
      </c>
      <c r="AA29" s="231">
        <v>1</v>
      </c>
      <c r="AB29" s="231">
        <v>1</v>
      </c>
      <c r="AC29" s="231">
        <v>1</v>
      </c>
      <c r="AZ29" s="231">
        <v>1</v>
      </c>
      <c r="BA29" s="231">
        <f>IF(AZ29=1,G29,0)</f>
        <v>0</v>
      </c>
      <c r="BB29" s="231">
        <f>IF(AZ29=2,G29,0)</f>
        <v>0</v>
      </c>
      <c r="BC29" s="231">
        <f>IF(AZ29=3,G29,0)</f>
        <v>0</v>
      </c>
      <c r="BD29" s="231">
        <f>IF(AZ29=4,G29,0)</f>
        <v>0</v>
      </c>
      <c r="BE29" s="231">
        <f>IF(AZ29=5,G29,0)</f>
        <v>0</v>
      </c>
      <c r="CA29" s="256">
        <v>1</v>
      </c>
      <c r="CB29" s="256">
        <v>1</v>
      </c>
    </row>
    <row r="30" spans="1:80" ht="22.5" x14ac:dyDescent="0.2">
      <c r="A30" s="257">
        <v>12</v>
      </c>
      <c r="B30" s="258" t="s">
        <v>353</v>
      </c>
      <c r="C30" s="259" t="s">
        <v>354</v>
      </c>
      <c r="D30" s="260" t="s">
        <v>131</v>
      </c>
      <c r="E30" s="261">
        <v>2</v>
      </c>
      <c r="F30" s="261">
        <v>0</v>
      </c>
      <c r="G30" s="262">
        <f>E30*F30</f>
        <v>0</v>
      </c>
      <c r="H30" s="263">
        <v>1.25</v>
      </c>
      <c r="I30" s="264">
        <f>E30*H30</f>
        <v>2.5</v>
      </c>
      <c r="J30" s="263"/>
      <c r="K30" s="264">
        <f>E30*J30</f>
        <v>0</v>
      </c>
      <c r="O30" s="256">
        <v>2</v>
      </c>
      <c r="AA30" s="231">
        <v>3</v>
      </c>
      <c r="AB30" s="231">
        <v>1</v>
      </c>
      <c r="AC30" s="231" t="s">
        <v>353</v>
      </c>
      <c r="AZ30" s="231">
        <v>1</v>
      </c>
      <c r="BA30" s="231">
        <f>IF(AZ30=1,G30,0)</f>
        <v>0</v>
      </c>
      <c r="BB30" s="231">
        <f>IF(AZ30=2,G30,0)</f>
        <v>0</v>
      </c>
      <c r="BC30" s="231">
        <f>IF(AZ30=3,G30,0)</f>
        <v>0</v>
      </c>
      <c r="BD30" s="231">
        <f>IF(AZ30=4,G30,0)</f>
        <v>0</v>
      </c>
      <c r="BE30" s="231">
        <f>IF(AZ30=5,G30,0)</f>
        <v>0</v>
      </c>
      <c r="CA30" s="256">
        <v>3</v>
      </c>
      <c r="CB30" s="256">
        <v>1</v>
      </c>
    </row>
    <row r="31" spans="1:80" x14ac:dyDescent="0.2">
      <c r="A31" s="257">
        <v>13</v>
      </c>
      <c r="B31" s="258" t="s">
        <v>355</v>
      </c>
      <c r="C31" s="259" t="s">
        <v>356</v>
      </c>
      <c r="D31" s="260" t="s">
        <v>131</v>
      </c>
      <c r="E31" s="261">
        <v>41.25</v>
      </c>
      <c r="F31" s="261">
        <v>0</v>
      </c>
      <c r="G31" s="262">
        <f>E31*F31</f>
        <v>0</v>
      </c>
      <c r="H31" s="263">
        <v>1.25</v>
      </c>
      <c r="I31" s="264">
        <f>E31*H31</f>
        <v>51.5625</v>
      </c>
      <c r="J31" s="263"/>
      <c r="K31" s="264">
        <f>E31*J31</f>
        <v>0</v>
      </c>
      <c r="O31" s="256">
        <v>2</v>
      </c>
      <c r="AA31" s="231">
        <v>3</v>
      </c>
      <c r="AB31" s="231">
        <v>1</v>
      </c>
      <c r="AC31" s="231" t="s">
        <v>355</v>
      </c>
      <c r="AZ31" s="231">
        <v>1</v>
      </c>
      <c r="BA31" s="231">
        <f>IF(AZ31=1,G31,0)</f>
        <v>0</v>
      </c>
      <c r="BB31" s="231">
        <f>IF(AZ31=2,G31,0)</f>
        <v>0</v>
      </c>
      <c r="BC31" s="231">
        <f>IF(AZ31=3,G31,0)</f>
        <v>0</v>
      </c>
      <c r="BD31" s="231">
        <f>IF(AZ31=4,G31,0)</f>
        <v>0</v>
      </c>
      <c r="BE31" s="231">
        <f>IF(AZ31=5,G31,0)</f>
        <v>0</v>
      </c>
      <c r="CA31" s="256">
        <v>3</v>
      </c>
      <c r="CB31" s="256">
        <v>1</v>
      </c>
    </row>
    <row r="32" spans="1:80" x14ac:dyDescent="0.2">
      <c r="A32" s="265"/>
      <c r="B32" s="268"/>
      <c r="C32" s="322" t="s">
        <v>357</v>
      </c>
      <c r="D32" s="323"/>
      <c r="E32" s="269">
        <v>41.25</v>
      </c>
      <c r="F32" s="270"/>
      <c r="G32" s="271"/>
      <c r="H32" s="272"/>
      <c r="I32" s="266"/>
      <c r="J32" s="273"/>
      <c r="K32" s="266"/>
      <c r="M32" s="267" t="s">
        <v>357</v>
      </c>
      <c r="O32" s="256"/>
    </row>
    <row r="33" spans="1:80" ht="22.5" x14ac:dyDescent="0.2">
      <c r="A33" s="257">
        <v>14</v>
      </c>
      <c r="B33" s="258" t="s">
        <v>358</v>
      </c>
      <c r="C33" s="259" t="s">
        <v>359</v>
      </c>
      <c r="D33" s="260" t="s">
        <v>127</v>
      </c>
      <c r="E33" s="261">
        <v>238</v>
      </c>
      <c r="F33" s="261">
        <v>0</v>
      </c>
      <c r="G33" s="262">
        <f>E33*F33</f>
        <v>0</v>
      </c>
      <c r="H33" s="263">
        <v>1E-3</v>
      </c>
      <c r="I33" s="264">
        <f>E33*H33</f>
        <v>0.23800000000000002</v>
      </c>
      <c r="J33" s="263"/>
      <c r="K33" s="264">
        <f>E33*J33</f>
        <v>0</v>
      </c>
      <c r="O33" s="256">
        <v>2</v>
      </c>
      <c r="AA33" s="231">
        <v>3</v>
      </c>
      <c r="AB33" s="231">
        <v>1</v>
      </c>
      <c r="AC33" s="231" t="s">
        <v>358</v>
      </c>
      <c r="AZ33" s="231">
        <v>1</v>
      </c>
      <c r="BA33" s="231">
        <f>IF(AZ33=1,G33,0)</f>
        <v>0</v>
      </c>
      <c r="BB33" s="231">
        <f>IF(AZ33=2,G33,0)</f>
        <v>0</v>
      </c>
      <c r="BC33" s="231">
        <f>IF(AZ33=3,G33,0)</f>
        <v>0</v>
      </c>
      <c r="BD33" s="231">
        <f>IF(AZ33=4,G33,0)</f>
        <v>0</v>
      </c>
      <c r="BE33" s="231">
        <f>IF(AZ33=5,G33,0)</f>
        <v>0</v>
      </c>
      <c r="CA33" s="256">
        <v>3</v>
      </c>
      <c r="CB33" s="256">
        <v>1</v>
      </c>
    </row>
    <row r="34" spans="1:80" x14ac:dyDescent="0.2">
      <c r="A34" s="274"/>
      <c r="B34" s="275" t="s">
        <v>98</v>
      </c>
      <c r="C34" s="276" t="s">
        <v>323</v>
      </c>
      <c r="D34" s="277"/>
      <c r="E34" s="278"/>
      <c r="F34" s="279"/>
      <c r="G34" s="280">
        <f>SUM(G10:G33)</f>
        <v>0</v>
      </c>
      <c r="H34" s="281"/>
      <c r="I34" s="282">
        <f>SUM(I10:I33)</f>
        <v>54.3005</v>
      </c>
      <c r="J34" s="281"/>
      <c r="K34" s="282">
        <f>SUM(K10:K33)</f>
        <v>0</v>
      </c>
      <c r="O34" s="256">
        <v>4</v>
      </c>
      <c r="BA34" s="283">
        <f>SUM(BA10:BA33)</f>
        <v>0</v>
      </c>
      <c r="BB34" s="283">
        <f>SUM(BB10:BB33)</f>
        <v>0</v>
      </c>
      <c r="BC34" s="283">
        <f>SUM(BC10:BC33)</f>
        <v>0</v>
      </c>
      <c r="BD34" s="283">
        <f>SUM(BD10:BD33)</f>
        <v>0</v>
      </c>
      <c r="BE34" s="283">
        <f>SUM(BE10:BE33)</f>
        <v>0</v>
      </c>
    </row>
    <row r="35" spans="1:80" x14ac:dyDescent="0.2">
      <c r="A35" s="246" t="s">
        <v>96</v>
      </c>
      <c r="B35" s="247" t="s">
        <v>360</v>
      </c>
      <c r="C35" s="248" t="s">
        <v>361</v>
      </c>
      <c r="D35" s="249"/>
      <c r="E35" s="250"/>
      <c r="F35" s="250"/>
      <c r="G35" s="251"/>
      <c r="H35" s="252"/>
      <c r="I35" s="253"/>
      <c r="J35" s="254"/>
      <c r="K35" s="255"/>
      <c r="O35" s="256">
        <v>1</v>
      </c>
    </row>
    <row r="36" spans="1:80" ht="22.5" x14ac:dyDescent="0.2">
      <c r="A36" s="257">
        <v>15</v>
      </c>
      <c r="B36" s="258" t="s">
        <v>363</v>
      </c>
      <c r="C36" s="259" t="s">
        <v>364</v>
      </c>
      <c r="D36" s="260" t="s">
        <v>131</v>
      </c>
      <c r="E36" s="261">
        <v>22.434000000000001</v>
      </c>
      <c r="F36" s="261">
        <v>0</v>
      </c>
      <c r="G36" s="262">
        <f>E36*F36</f>
        <v>0</v>
      </c>
      <c r="H36" s="263">
        <v>2.16</v>
      </c>
      <c r="I36" s="264">
        <f>E36*H36</f>
        <v>48.457440000000005</v>
      </c>
      <c r="J36" s="263">
        <v>0</v>
      </c>
      <c r="K36" s="264">
        <f>E36*J36</f>
        <v>0</v>
      </c>
      <c r="O36" s="256">
        <v>2</v>
      </c>
      <c r="AA36" s="231">
        <v>1</v>
      </c>
      <c r="AB36" s="231">
        <v>1</v>
      </c>
      <c r="AC36" s="231">
        <v>1</v>
      </c>
      <c r="AZ36" s="231">
        <v>1</v>
      </c>
      <c r="BA36" s="231">
        <f>IF(AZ36=1,G36,0)</f>
        <v>0</v>
      </c>
      <c r="BB36" s="231">
        <f>IF(AZ36=2,G36,0)</f>
        <v>0</v>
      </c>
      <c r="BC36" s="231">
        <f>IF(AZ36=3,G36,0)</f>
        <v>0</v>
      </c>
      <c r="BD36" s="231">
        <f>IF(AZ36=4,G36,0)</f>
        <v>0</v>
      </c>
      <c r="BE36" s="231">
        <f>IF(AZ36=5,G36,0)</f>
        <v>0</v>
      </c>
      <c r="CA36" s="256">
        <v>1</v>
      </c>
      <c r="CB36" s="256">
        <v>1</v>
      </c>
    </row>
    <row r="37" spans="1:80" x14ac:dyDescent="0.2">
      <c r="A37" s="265"/>
      <c r="B37" s="268"/>
      <c r="C37" s="322" t="s">
        <v>365</v>
      </c>
      <c r="D37" s="323"/>
      <c r="E37" s="269">
        <v>10.62</v>
      </c>
      <c r="F37" s="270"/>
      <c r="G37" s="271"/>
      <c r="H37" s="272"/>
      <c r="I37" s="266"/>
      <c r="J37" s="273"/>
      <c r="K37" s="266"/>
      <c r="M37" s="267" t="s">
        <v>365</v>
      </c>
      <c r="O37" s="256"/>
    </row>
    <row r="38" spans="1:80" x14ac:dyDescent="0.2">
      <c r="A38" s="265"/>
      <c r="B38" s="268"/>
      <c r="C38" s="322" t="s">
        <v>366</v>
      </c>
      <c r="D38" s="323"/>
      <c r="E38" s="269">
        <v>7.6139999999999999</v>
      </c>
      <c r="F38" s="270"/>
      <c r="G38" s="271"/>
      <c r="H38" s="272"/>
      <c r="I38" s="266"/>
      <c r="J38" s="273"/>
      <c r="K38" s="266"/>
      <c r="M38" s="267" t="s">
        <v>366</v>
      </c>
      <c r="O38" s="256"/>
    </row>
    <row r="39" spans="1:80" x14ac:dyDescent="0.2">
      <c r="A39" s="265"/>
      <c r="B39" s="268"/>
      <c r="C39" s="322" t="s">
        <v>367</v>
      </c>
      <c r="D39" s="323"/>
      <c r="E39" s="269">
        <v>4.2</v>
      </c>
      <c r="F39" s="270"/>
      <c r="G39" s="271"/>
      <c r="H39" s="272"/>
      <c r="I39" s="266"/>
      <c r="J39" s="273"/>
      <c r="K39" s="266"/>
      <c r="M39" s="267" t="s">
        <v>367</v>
      </c>
      <c r="O39" s="256"/>
    </row>
    <row r="40" spans="1:80" ht="22.5" x14ac:dyDescent="0.2">
      <c r="A40" s="257">
        <v>16</v>
      </c>
      <c r="B40" s="258" t="s">
        <v>368</v>
      </c>
      <c r="C40" s="259" t="s">
        <v>369</v>
      </c>
      <c r="D40" s="260" t="s">
        <v>131</v>
      </c>
      <c r="E40" s="261">
        <v>6.27</v>
      </c>
      <c r="F40" s="261">
        <v>0</v>
      </c>
      <c r="G40" s="262">
        <f>E40*F40</f>
        <v>0</v>
      </c>
      <c r="H40" s="263">
        <v>2.3785500000000002</v>
      </c>
      <c r="I40" s="264">
        <f>E40*H40</f>
        <v>14.913508500000001</v>
      </c>
      <c r="J40" s="263">
        <v>0</v>
      </c>
      <c r="K40" s="264">
        <f>E40*J40</f>
        <v>0</v>
      </c>
      <c r="O40" s="256">
        <v>2</v>
      </c>
      <c r="AA40" s="231">
        <v>1</v>
      </c>
      <c r="AB40" s="231">
        <v>1</v>
      </c>
      <c r="AC40" s="231">
        <v>1</v>
      </c>
      <c r="AZ40" s="231">
        <v>1</v>
      </c>
      <c r="BA40" s="231">
        <f>IF(AZ40=1,G40,0)</f>
        <v>0</v>
      </c>
      <c r="BB40" s="231">
        <f>IF(AZ40=2,G40,0)</f>
        <v>0</v>
      </c>
      <c r="BC40" s="231">
        <f>IF(AZ40=3,G40,0)</f>
        <v>0</v>
      </c>
      <c r="BD40" s="231">
        <f>IF(AZ40=4,G40,0)</f>
        <v>0</v>
      </c>
      <c r="BE40" s="231">
        <f>IF(AZ40=5,G40,0)</f>
        <v>0</v>
      </c>
      <c r="CA40" s="256">
        <v>1</v>
      </c>
      <c r="CB40" s="256">
        <v>1</v>
      </c>
    </row>
    <row r="41" spans="1:80" ht="22.5" x14ac:dyDescent="0.2">
      <c r="A41" s="265"/>
      <c r="B41" s="268"/>
      <c r="C41" s="322" t="s">
        <v>370</v>
      </c>
      <c r="D41" s="323"/>
      <c r="E41" s="269">
        <v>1.17</v>
      </c>
      <c r="F41" s="270"/>
      <c r="G41" s="271"/>
      <c r="H41" s="272"/>
      <c r="I41" s="266"/>
      <c r="J41" s="273"/>
      <c r="K41" s="266"/>
      <c r="M41" s="267" t="s">
        <v>370</v>
      </c>
      <c r="O41" s="256"/>
    </row>
    <row r="42" spans="1:80" ht="22.5" x14ac:dyDescent="0.2">
      <c r="A42" s="265"/>
      <c r="B42" s="268"/>
      <c r="C42" s="322" t="s">
        <v>371</v>
      </c>
      <c r="D42" s="323"/>
      <c r="E42" s="269">
        <v>5.0999999999999996</v>
      </c>
      <c r="F42" s="270"/>
      <c r="G42" s="271"/>
      <c r="H42" s="272"/>
      <c r="I42" s="266"/>
      <c r="J42" s="273"/>
      <c r="K42" s="266"/>
      <c r="M42" s="267" t="s">
        <v>371</v>
      </c>
      <c r="O42" s="256"/>
    </row>
    <row r="43" spans="1:80" x14ac:dyDescent="0.2">
      <c r="A43" s="257">
        <v>17</v>
      </c>
      <c r="B43" s="258" t="s">
        <v>372</v>
      </c>
      <c r="C43" s="259" t="s">
        <v>373</v>
      </c>
      <c r="D43" s="260" t="s">
        <v>131</v>
      </c>
      <c r="E43" s="261">
        <v>0.495</v>
      </c>
      <c r="F43" s="261">
        <v>0</v>
      </c>
      <c r="G43" s="262">
        <f>E43*F43</f>
        <v>0</v>
      </c>
      <c r="H43" s="263">
        <v>2.5249999999999999</v>
      </c>
      <c r="I43" s="264">
        <f>E43*H43</f>
        <v>1.2498749999999998</v>
      </c>
      <c r="J43" s="263">
        <v>0</v>
      </c>
      <c r="K43" s="264">
        <f>E43*J43</f>
        <v>0</v>
      </c>
      <c r="O43" s="256">
        <v>2</v>
      </c>
      <c r="AA43" s="231">
        <v>1</v>
      </c>
      <c r="AB43" s="231">
        <v>1</v>
      </c>
      <c r="AC43" s="231">
        <v>1</v>
      </c>
      <c r="AZ43" s="231">
        <v>1</v>
      </c>
      <c r="BA43" s="231">
        <f>IF(AZ43=1,G43,0)</f>
        <v>0</v>
      </c>
      <c r="BB43" s="231">
        <f>IF(AZ43=2,G43,0)</f>
        <v>0</v>
      </c>
      <c r="BC43" s="231">
        <f>IF(AZ43=3,G43,0)</f>
        <v>0</v>
      </c>
      <c r="BD43" s="231">
        <f>IF(AZ43=4,G43,0)</f>
        <v>0</v>
      </c>
      <c r="BE43" s="231">
        <f>IF(AZ43=5,G43,0)</f>
        <v>0</v>
      </c>
      <c r="CA43" s="256">
        <v>1</v>
      </c>
      <c r="CB43" s="256">
        <v>1</v>
      </c>
    </row>
    <row r="44" spans="1:80" x14ac:dyDescent="0.2">
      <c r="A44" s="265"/>
      <c r="B44" s="268"/>
      <c r="C44" s="322" t="s">
        <v>374</v>
      </c>
      <c r="D44" s="323"/>
      <c r="E44" s="269">
        <v>0.495</v>
      </c>
      <c r="F44" s="270"/>
      <c r="G44" s="271"/>
      <c r="H44" s="272"/>
      <c r="I44" s="266"/>
      <c r="J44" s="273"/>
      <c r="K44" s="266"/>
      <c r="M44" s="267" t="s">
        <v>374</v>
      </c>
      <c r="O44" s="256"/>
    </row>
    <row r="45" spans="1:80" ht="22.5" x14ac:dyDescent="0.2">
      <c r="A45" s="257">
        <v>18</v>
      </c>
      <c r="B45" s="258" t="s">
        <v>375</v>
      </c>
      <c r="C45" s="259" t="s">
        <v>376</v>
      </c>
      <c r="D45" s="260" t="s">
        <v>207</v>
      </c>
      <c r="E45" s="261">
        <v>0.1492</v>
      </c>
      <c r="F45" s="261">
        <v>0</v>
      </c>
      <c r="G45" s="262">
        <f>E45*F45</f>
        <v>0</v>
      </c>
      <c r="H45" s="263">
        <v>1.0570200000000001</v>
      </c>
      <c r="I45" s="264">
        <f>E45*H45</f>
        <v>0.15770738400000001</v>
      </c>
      <c r="J45" s="263">
        <v>0</v>
      </c>
      <c r="K45" s="264">
        <f>E45*J45</f>
        <v>0</v>
      </c>
      <c r="O45" s="256">
        <v>2</v>
      </c>
      <c r="AA45" s="231">
        <v>1</v>
      </c>
      <c r="AB45" s="231">
        <v>1</v>
      </c>
      <c r="AC45" s="231">
        <v>1</v>
      </c>
      <c r="AZ45" s="231">
        <v>1</v>
      </c>
      <c r="BA45" s="231">
        <f>IF(AZ45=1,G45,0)</f>
        <v>0</v>
      </c>
      <c r="BB45" s="231">
        <f>IF(AZ45=2,G45,0)</f>
        <v>0</v>
      </c>
      <c r="BC45" s="231">
        <f>IF(AZ45=3,G45,0)</f>
        <v>0</v>
      </c>
      <c r="BD45" s="231">
        <f>IF(AZ45=4,G45,0)</f>
        <v>0</v>
      </c>
      <c r="BE45" s="231">
        <f>IF(AZ45=5,G45,0)</f>
        <v>0</v>
      </c>
      <c r="CA45" s="256">
        <v>1</v>
      </c>
      <c r="CB45" s="256">
        <v>1</v>
      </c>
    </row>
    <row r="46" spans="1:80" x14ac:dyDescent="0.2">
      <c r="A46" s="265"/>
      <c r="B46" s="268"/>
      <c r="C46" s="322" t="s">
        <v>377</v>
      </c>
      <c r="D46" s="323"/>
      <c r="E46" s="269">
        <v>1.32E-2</v>
      </c>
      <c r="F46" s="270"/>
      <c r="G46" s="271"/>
      <c r="H46" s="272"/>
      <c r="I46" s="266"/>
      <c r="J46" s="273"/>
      <c r="K46" s="266"/>
      <c r="M46" s="267" t="s">
        <v>377</v>
      </c>
      <c r="O46" s="256"/>
    </row>
    <row r="47" spans="1:80" x14ac:dyDescent="0.2">
      <c r="A47" s="265"/>
      <c r="B47" s="268"/>
      <c r="C47" s="322" t="s">
        <v>378</v>
      </c>
      <c r="D47" s="323"/>
      <c r="E47" s="269">
        <v>0.13600000000000001</v>
      </c>
      <c r="F47" s="270"/>
      <c r="G47" s="271"/>
      <c r="H47" s="272"/>
      <c r="I47" s="266"/>
      <c r="J47" s="273"/>
      <c r="K47" s="266"/>
      <c r="M47" s="267" t="s">
        <v>378</v>
      </c>
      <c r="O47" s="256"/>
    </row>
    <row r="48" spans="1:80" x14ac:dyDescent="0.2">
      <c r="A48" s="274"/>
      <c r="B48" s="275" t="s">
        <v>98</v>
      </c>
      <c r="C48" s="276" t="s">
        <v>362</v>
      </c>
      <c r="D48" s="277"/>
      <c r="E48" s="278"/>
      <c r="F48" s="279"/>
      <c r="G48" s="280">
        <f>SUM(G35:G47)</f>
        <v>0</v>
      </c>
      <c r="H48" s="281"/>
      <c r="I48" s="282">
        <f>SUM(I35:I47)</f>
        <v>64.778530884000006</v>
      </c>
      <c r="J48" s="281"/>
      <c r="K48" s="282">
        <f>SUM(K35:K47)</f>
        <v>0</v>
      </c>
      <c r="O48" s="256">
        <v>4</v>
      </c>
      <c r="BA48" s="283">
        <f>SUM(BA35:BA47)</f>
        <v>0</v>
      </c>
      <c r="BB48" s="283">
        <f>SUM(BB35:BB47)</f>
        <v>0</v>
      </c>
      <c r="BC48" s="283">
        <f>SUM(BC35:BC47)</f>
        <v>0</v>
      </c>
      <c r="BD48" s="283">
        <f>SUM(BD35:BD47)</f>
        <v>0</v>
      </c>
      <c r="BE48" s="283">
        <f>SUM(BE35:BE47)</f>
        <v>0</v>
      </c>
    </row>
    <row r="49" spans="1:80" x14ac:dyDescent="0.2">
      <c r="A49" s="246" t="s">
        <v>96</v>
      </c>
      <c r="B49" s="247" t="s">
        <v>379</v>
      </c>
      <c r="C49" s="248" t="s">
        <v>380</v>
      </c>
      <c r="D49" s="249"/>
      <c r="E49" s="250"/>
      <c r="F49" s="250"/>
      <c r="G49" s="251"/>
      <c r="H49" s="252"/>
      <c r="I49" s="253"/>
      <c r="J49" s="254"/>
      <c r="K49" s="255"/>
      <c r="O49" s="256">
        <v>1</v>
      </c>
    </row>
    <row r="50" spans="1:80" ht="22.5" x14ac:dyDescent="0.2">
      <c r="A50" s="257">
        <v>19</v>
      </c>
      <c r="B50" s="258" t="s">
        <v>382</v>
      </c>
      <c r="C50" s="259" t="s">
        <v>383</v>
      </c>
      <c r="D50" s="260" t="s">
        <v>127</v>
      </c>
      <c r="E50" s="261">
        <v>77.400000000000006</v>
      </c>
      <c r="F50" s="261">
        <v>0</v>
      </c>
      <c r="G50" s="262">
        <f>E50*F50</f>
        <v>0</v>
      </c>
      <c r="H50" s="263">
        <v>0</v>
      </c>
      <c r="I50" s="264">
        <f>E50*H50</f>
        <v>0</v>
      </c>
      <c r="J50" s="263"/>
      <c r="K50" s="264">
        <f>E50*J50</f>
        <v>0</v>
      </c>
      <c r="O50" s="256">
        <v>2</v>
      </c>
      <c r="AA50" s="231">
        <v>11</v>
      </c>
      <c r="AB50" s="231">
        <v>3</v>
      </c>
      <c r="AC50" s="231">
        <v>17</v>
      </c>
      <c r="AZ50" s="231">
        <v>1</v>
      </c>
      <c r="BA50" s="231">
        <f>IF(AZ50=1,G50,0)</f>
        <v>0</v>
      </c>
      <c r="BB50" s="231">
        <f>IF(AZ50=2,G50,0)</f>
        <v>0</v>
      </c>
      <c r="BC50" s="231">
        <f>IF(AZ50=3,G50,0)</f>
        <v>0</v>
      </c>
      <c r="BD50" s="231">
        <f>IF(AZ50=4,G50,0)</f>
        <v>0</v>
      </c>
      <c r="BE50" s="231">
        <f>IF(AZ50=5,G50,0)</f>
        <v>0</v>
      </c>
      <c r="CA50" s="256">
        <v>11</v>
      </c>
      <c r="CB50" s="256">
        <v>3</v>
      </c>
    </row>
    <row r="51" spans="1:80" ht="22.5" x14ac:dyDescent="0.2">
      <c r="A51" s="257">
        <v>20</v>
      </c>
      <c r="B51" s="258" t="s">
        <v>384</v>
      </c>
      <c r="C51" s="259" t="s">
        <v>385</v>
      </c>
      <c r="D51" s="260" t="s">
        <v>127</v>
      </c>
      <c r="E51" s="261">
        <v>77.400000000000006</v>
      </c>
      <c r="F51" s="261">
        <v>0</v>
      </c>
      <c r="G51" s="262">
        <f>E51*F51</f>
        <v>0</v>
      </c>
      <c r="H51" s="263">
        <v>0</v>
      </c>
      <c r="I51" s="264">
        <f>E51*H51</f>
        <v>0</v>
      </c>
      <c r="J51" s="263"/>
      <c r="K51" s="264">
        <f>E51*J51</f>
        <v>0</v>
      </c>
      <c r="O51" s="256">
        <v>2</v>
      </c>
      <c r="AA51" s="231">
        <v>11</v>
      </c>
      <c r="AB51" s="231">
        <v>3</v>
      </c>
      <c r="AC51" s="231">
        <v>19</v>
      </c>
      <c r="AZ51" s="231">
        <v>1</v>
      </c>
      <c r="BA51" s="231">
        <f>IF(AZ51=1,G51,0)</f>
        <v>0</v>
      </c>
      <c r="BB51" s="231">
        <f>IF(AZ51=2,G51,0)</f>
        <v>0</v>
      </c>
      <c r="BC51" s="231">
        <f>IF(AZ51=3,G51,0)</f>
        <v>0</v>
      </c>
      <c r="BD51" s="231">
        <f>IF(AZ51=4,G51,0)</f>
        <v>0</v>
      </c>
      <c r="BE51" s="231">
        <f>IF(AZ51=5,G51,0)</f>
        <v>0</v>
      </c>
      <c r="CA51" s="256">
        <v>11</v>
      </c>
      <c r="CB51" s="256">
        <v>3</v>
      </c>
    </row>
    <row r="52" spans="1:80" ht="22.5" x14ac:dyDescent="0.2">
      <c r="A52" s="257">
        <v>21</v>
      </c>
      <c r="B52" s="258" t="s">
        <v>386</v>
      </c>
      <c r="C52" s="259" t="s">
        <v>387</v>
      </c>
      <c r="D52" s="260" t="s">
        <v>127</v>
      </c>
      <c r="E52" s="261">
        <v>77.400000000000006</v>
      </c>
      <c r="F52" s="261">
        <v>0</v>
      </c>
      <c r="G52" s="262">
        <f>E52*F52</f>
        <v>0</v>
      </c>
      <c r="H52" s="263">
        <v>0</v>
      </c>
      <c r="I52" s="264">
        <f>E52*H52</f>
        <v>0</v>
      </c>
      <c r="J52" s="263"/>
      <c r="K52" s="264">
        <f>E52*J52</f>
        <v>0</v>
      </c>
      <c r="O52" s="256">
        <v>2</v>
      </c>
      <c r="AA52" s="231">
        <v>11</v>
      </c>
      <c r="AB52" s="231">
        <v>3</v>
      </c>
      <c r="AC52" s="231">
        <v>20</v>
      </c>
      <c r="AZ52" s="231">
        <v>1</v>
      </c>
      <c r="BA52" s="231">
        <f>IF(AZ52=1,G52,0)</f>
        <v>0</v>
      </c>
      <c r="BB52" s="231">
        <f>IF(AZ52=2,G52,0)</f>
        <v>0</v>
      </c>
      <c r="BC52" s="231">
        <f>IF(AZ52=3,G52,0)</f>
        <v>0</v>
      </c>
      <c r="BD52" s="231">
        <f>IF(AZ52=4,G52,0)</f>
        <v>0</v>
      </c>
      <c r="BE52" s="231">
        <f>IF(AZ52=5,G52,0)</f>
        <v>0</v>
      </c>
      <c r="CA52" s="256">
        <v>11</v>
      </c>
      <c r="CB52" s="256">
        <v>3</v>
      </c>
    </row>
    <row r="53" spans="1:80" x14ac:dyDescent="0.2">
      <c r="A53" s="274"/>
      <c r="B53" s="275" t="s">
        <v>98</v>
      </c>
      <c r="C53" s="276" t="s">
        <v>381</v>
      </c>
      <c r="D53" s="277"/>
      <c r="E53" s="278"/>
      <c r="F53" s="279"/>
      <c r="G53" s="280">
        <f>SUM(G49:G52)</f>
        <v>0</v>
      </c>
      <c r="H53" s="281"/>
      <c r="I53" s="282">
        <f>SUM(I49:I52)</f>
        <v>0</v>
      </c>
      <c r="J53" s="281"/>
      <c r="K53" s="282">
        <f>SUM(K49:K52)</f>
        <v>0</v>
      </c>
      <c r="O53" s="256">
        <v>4</v>
      </c>
      <c r="BA53" s="283">
        <f>SUM(BA49:BA52)</f>
        <v>0</v>
      </c>
      <c r="BB53" s="283">
        <f>SUM(BB49:BB52)</f>
        <v>0</v>
      </c>
      <c r="BC53" s="283">
        <f>SUM(BC49:BC52)</f>
        <v>0</v>
      </c>
      <c r="BD53" s="283">
        <f>SUM(BD49:BD52)</f>
        <v>0</v>
      </c>
      <c r="BE53" s="283">
        <f>SUM(BE49:BE52)</f>
        <v>0</v>
      </c>
    </row>
    <row r="54" spans="1:80" x14ac:dyDescent="0.2">
      <c r="A54" s="246" t="s">
        <v>96</v>
      </c>
      <c r="B54" s="247" t="s">
        <v>388</v>
      </c>
      <c r="C54" s="248" t="s">
        <v>389</v>
      </c>
      <c r="D54" s="249"/>
      <c r="E54" s="250"/>
      <c r="F54" s="250"/>
      <c r="G54" s="251"/>
      <c r="H54" s="252"/>
      <c r="I54" s="253"/>
      <c r="J54" s="254"/>
      <c r="K54" s="255"/>
      <c r="O54" s="256">
        <v>1</v>
      </c>
    </row>
    <row r="55" spans="1:80" x14ac:dyDescent="0.2">
      <c r="A55" s="257">
        <v>22</v>
      </c>
      <c r="B55" s="258" t="s">
        <v>391</v>
      </c>
      <c r="C55" s="259" t="s">
        <v>392</v>
      </c>
      <c r="D55" s="260" t="s">
        <v>127</v>
      </c>
      <c r="E55" s="261">
        <v>205.5</v>
      </c>
      <c r="F55" s="261">
        <v>0</v>
      </c>
      <c r="G55" s="262">
        <f>E55*F55</f>
        <v>0</v>
      </c>
      <c r="H55" s="263">
        <v>0.15765000000000001</v>
      </c>
      <c r="I55" s="264">
        <f>E55*H55</f>
        <v>32.397075000000001</v>
      </c>
      <c r="J55" s="263">
        <v>0</v>
      </c>
      <c r="K55" s="264">
        <f>E55*J55</f>
        <v>0</v>
      </c>
      <c r="O55" s="256">
        <v>2</v>
      </c>
      <c r="AA55" s="231">
        <v>1</v>
      </c>
      <c r="AB55" s="231">
        <v>1</v>
      </c>
      <c r="AC55" s="231">
        <v>1</v>
      </c>
      <c r="AZ55" s="231">
        <v>1</v>
      </c>
      <c r="BA55" s="231">
        <f>IF(AZ55=1,G55,0)</f>
        <v>0</v>
      </c>
      <c r="BB55" s="231">
        <f>IF(AZ55=2,G55,0)</f>
        <v>0</v>
      </c>
      <c r="BC55" s="231">
        <f>IF(AZ55=3,G55,0)</f>
        <v>0</v>
      </c>
      <c r="BD55" s="231">
        <f>IF(AZ55=4,G55,0)</f>
        <v>0</v>
      </c>
      <c r="BE55" s="231">
        <f>IF(AZ55=5,G55,0)</f>
        <v>0</v>
      </c>
      <c r="CA55" s="256">
        <v>1</v>
      </c>
      <c r="CB55" s="256">
        <v>1</v>
      </c>
    </row>
    <row r="56" spans="1:80" x14ac:dyDescent="0.2">
      <c r="A56" s="265"/>
      <c r="B56" s="268"/>
      <c r="C56" s="322" t="s">
        <v>393</v>
      </c>
      <c r="D56" s="323"/>
      <c r="E56" s="269">
        <v>14.5</v>
      </c>
      <c r="F56" s="270"/>
      <c r="G56" s="271"/>
      <c r="H56" s="272"/>
      <c r="I56" s="266"/>
      <c r="J56" s="273"/>
      <c r="K56" s="266"/>
      <c r="M56" s="267" t="s">
        <v>393</v>
      </c>
      <c r="O56" s="256"/>
    </row>
    <row r="57" spans="1:80" x14ac:dyDescent="0.2">
      <c r="A57" s="265"/>
      <c r="B57" s="268"/>
      <c r="C57" s="322" t="s">
        <v>394</v>
      </c>
      <c r="D57" s="323"/>
      <c r="E57" s="269">
        <v>112</v>
      </c>
      <c r="F57" s="270"/>
      <c r="G57" s="271"/>
      <c r="H57" s="272"/>
      <c r="I57" s="266"/>
      <c r="J57" s="273"/>
      <c r="K57" s="266"/>
      <c r="M57" s="267" t="s">
        <v>394</v>
      </c>
      <c r="O57" s="256"/>
    </row>
    <row r="58" spans="1:80" x14ac:dyDescent="0.2">
      <c r="A58" s="265"/>
      <c r="B58" s="268"/>
      <c r="C58" s="322" t="s">
        <v>395</v>
      </c>
      <c r="D58" s="323"/>
      <c r="E58" s="269">
        <v>79</v>
      </c>
      <c r="F58" s="270"/>
      <c r="G58" s="271"/>
      <c r="H58" s="272"/>
      <c r="I58" s="266"/>
      <c r="J58" s="273"/>
      <c r="K58" s="266"/>
      <c r="M58" s="267" t="s">
        <v>395</v>
      </c>
      <c r="O58" s="256"/>
    </row>
    <row r="59" spans="1:80" x14ac:dyDescent="0.2">
      <c r="A59" s="257">
        <v>23</v>
      </c>
      <c r="B59" s="258" t="s">
        <v>396</v>
      </c>
      <c r="C59" s="259" t="s">
        <v>397</v>
      </c>
      <c r="D59" s="260" t="s">
        <v>127</v>
      </c>
      <c r="E59" s="261">
        <v>118.37</v>
      </c>
      <c r="F59" s="261">
        <v>0</v>
      </c>
      <c r="G59" s="262">
        <f>E59*F59</f>
        <v>0</v>
      </c>
      <c r="H59" s="263">
        <v>0.25094</v>
      </c>
      <c r="I59" s="264">
        <f>E59*H59</f>
        <v>29.703767800000001</v>
      </c>
      <c r="J59" s="263">
        <v>0</v>
      </c>
      <c r="K59" s="264">
        <f>E59*J59</f>
        <v>0</v>
      </c>
      <c r="O59" s="256">
        <v>2</v>
      </c>
      <c r="AA59" s="231">
        <v>1</v>
      </c>
      <c r="AB59" s="231">
        <v>1</v>
      </c>
      <c r="AC59" s="231">
        <v>1</v>
      </c>
      <c r="AZ59" s="231">
        <v>1</v>
      </c>
      <c r="BA59" s="231">
        <f>IF(AZ59=1,G59,0)</f>
        <v>0</v>
      </c>
      <c r="BB59" s="231">
        <f>IF(AZ59=2,G59,0)</f>
        <v>0</v>
      </c>
      <c r="BC59" s="231">
        <f>IF(AZ59=3,G59,0)</f>
        <v>0</v>
      </c>
      <c r="BD59" s="231">
        <f>IF(AZ59=4,G59,0)</f>
        <v>0</v>
      </c>
      <c r="BE59" s="231">
        <f>IF(AZ59=5,G59,0)</f>
        <v>0</v>
      </c>
      <c r="CA59" s="256">
        <v>1</v>
      </c>
      <c r="CB59" s="256">
        <v>1</v>
      </c>
    </row>
    <row r="60" spans="1:80" x14ac:dyDescent="0.2">
      <c r="A60" s="265"/>
      <c r="B60" s="268"/>
      <c r="C60" s="322" t="s">
        <v>398</v>
      </c>
      <c r="D60" s="323"/>
      <c r="E60" s="269">
        <v>112</v>
      </c>
      <c r="F60" s="270"/>
      <c r="G60" s="271"/>
      <c r="H60" s="272"/>
      <c r="I60" s="266"/>
      <c r="J60" s="273"/>
      <c r="K60" s="266"/>
      <c r="M60" s="267" t="s">
        <v>398</v>
      </c>
      <c r="O60" s="256"/>
    </row>
    <row r="61" spans="1:80" x14ac:dyDescent="0.2">
      <c r="A61" s="265"/>
      <c r="B61" s="268"/>
      <c r="C61" s="322" t="s">
        <v>399</v>
      </c>
      <c r="D61" s="323"/>
      <c r="E61" s="269">
        <v>6.37</v>
      </c>
      <c r="F61" s="270"/>
      <c r="G61" s="271"/>
      <c r="H61" s="272"/>
      <c r="I61" s="266"/>
      <c r="J61" s="273"/>
      <c r="K61" s="266"/>
      <c r="M61" s="267" t="s">
        <v>399</v>
      </c>
      <c r="O61" s="256"/>
    </row>
    <row r="62" spans="1:80" x14ac:dyDescent="0.2">
      <c r="A62" s="257">
        <v>24</v>
      </c>
      <c r="B62" s="258" t="s">
        <v>400</v>
      </c>
      <c r="C62" s="259" t="s">
        <v>401</v>
      </c>
      <c r="D62" s="260" t="s">
        <v>127</v>
      </c>
      <c r="E62" s="261">
        <v>3.3</v>
      </c>
      <c r="F62" s="261">
        <v>0</v>
      </c>
      <c r="G62" s="262">
        <f>E62*F62</f>
        <v>0</v>
      </c>
      <c r="H62" s="263">
        <v>0.55491999999999997</v>
      </c>
      <c r="I62" s="264">
        <f>E62*H62</f>
        <v>1.8312359999999999</v>
      </c>
      <c r="J62" s="263">
        <v>0</v>
      </c>
      <c r="K62" s="264">
        <f>E62*J62</f>
        <v>0</v>
      </c>
      <c r="O62" s="256">
        <v>2</v>
      </c>
      <c r="AA62" s="231">
        <v>1</v>
      </c>
      <c r="AB62" s="231">
        <v>1</v>
      </c>
      <c r="AC62" s="231">
        <v>1</v>
      </c>
      <c r="AZ62" s="231">
        <v>1</v>
      </c>
      <c r="BA62" s="231">
        <f>IF(AZ62=1,G62,0)</f>
        <v>0</v>
      </c>
      <c r="BB62" s="231">
        <f>IF(AZ62=2,G62,0)</f>
        <v>0</v>
      </c>
      <c r="BC62" s="231">
        <f>IF(AZ62=3,G62,0)</f>
        <v>0</v>
      </c>
      <c r="BD62" s="231">
        <f>IF(AZ62=4,G62,0)</f>
        <v>0</v>
      </c>
      <c r="BE62" s="231">
        <f>IF(AZ62=5,G62,0)</f>
        <v>0</v>
      </c>
      <c r="CA62" s="256">
        <v>1</v>
      </c>
      <c r="CB62" s="256">
        <v>1</v>
      </c>
    </row>
    <row r="63" spans="1:80" x14ac:dyDescent="0.2">
      <c r="A63" s="265"/>
      <c r="B63" s="268"/>
      <c r="C63" s="322" t="s">
        <v>402</v>
      </c>
      <c r="D63" s="323"/>
      <c r="E63" s="269">
        <v>3.3</v>
      </c>
      <c r="F63" s="270"/>
      <c r="G63" s="271"/>
      <c r="H63" s="272"/>
      <c r="I63" s="266"/>
      <c r="J63" s="273"/>
      <c r="K63" s="266"/>
      <c r="M63" s="267" t="s">
        <v>402</v>
      </c>
      <c r="O63" s="256"/>
    </row>
    <row r="64" spans="1:80" x14ac:dyDescent="0.2">
      <c r="A64" s="257">
        <v>25</v>
      </c>
      <c r="B64" s="258" t="s">
        <v>403</v>
      </c>
      <c r="C64" s="259" t="s">
        <v>404</v>
      </c>
      <c r="D64" s="260" t="s">
        <v>127</v>
      </c>
      <c r="E64" s="261">
        <v>14.5</v>
      </c>
      <c r="F64" s="261">
        <v>0</v>
      </c>
      <c r="G64" s="262">
        <f>E64*F64</f>
        <v>0</v>
      </c>
      <c r="H64" s="263">
        <v>0.60104000000000002</v>
      </c>
      <c r="I64" s="264">
        <f>E64*H64</f>
        <v>8.7150800000000004</v>
      </c>
      <c r="J64" s="263">
        <v>0</v>
      </c>
      <c r="K64" s="264">
        <f>E64*J64</f>
        <v>0</v>
      </c>
      <c r="O64" s="256">
        <v>2</v>
      </c>
      <c r="AA64" s="231">
        <v>1</v>
      </c>
      <c r="AB64" s="231">
        <v>1</v>
      </c>
      <c r="AC64" s="231">
        <v>1</v>
      </c>
      <c r="AZ64" s="231">
        <v>1</v>
      </c>
      <c r="BA64" s="231">
        <f>IF(AZ64=1,G64,0)</f>
        <v>0</v>
      </c>
      <c r="BB64" s="231">
        <f>IF(AZ64=2,G64,0)</f>
        <v>0</v>
      </c>
      <c r="BC64" s="231">
        <f>IF(AZ64=3,G64,0)</f>
        <v>0</v>
      </c>
      <c r="BD64" s="231">
        <f>IF(AZ64=4,G64,0)</f>
        <v>0</v>
      </c>
      <c r="BE64" s="231">
        <f>IF(AZ64=5,G64,0)</f>
        <v>0</v>
      </c>
      <c r="CA64" s="256">
        <v>1</v>
      </c>
      <c r="CB64" s="256">
        <v>1</v>
      </c>
    </row>
    <row r="65" spans="1:80" x14ac:dyDescent="0.2">
      <c r="A65" s="265"/>
      <c r="B65" s="268"/>
      <c r="C65" s="322" t="s">
        <v>405</v>
      </c>
      <c r="D65" s="323"/>
      <c r="E65" s="269">
        <v>14.5</v>
      </c>
      <c r="F65" s="270"/>
      <c r="G65" s="271"/>
      <c r="H65" s="272"/>
      <c r="I65" s="266"/>
      <c r="J65" s="273"/>
      <c r="K65" s="266"/>
      <c r="M65" s="267" t="s">
        <v>405</v>
      </c>
      <c r="O65" s="256"/>
    </row>
    <row r="66" spans="1:80" ht="22.5" x14ac:dyDescent="0.2">
      <c r="A66" s="257">
        <v>26</v>
      </c>
      <c r="B66" s="258" t="s">
        <v>406</v>
      </c>
      <c r="C66" s="259" t="s">
        <v>407</v>
      </c>
      <c r="D66" s="260" t="s">
        <v>127</v>
      </c>
      <c r="E66" s="261">
        <v>20.87</v>
      </c>
      <c r="F66" s="261">
        <v>0</v>
      </c>
      <c r="G66" s="262">
        <f>E66*F66</f>
        <v>0</v>
      </c>
      <c r="H66" s="263">
        <v>0.11</v>
      </c>
      <c r="I66" s="264">
        <f>E66*H66</f>
        <v>2.2957000000000001</v>
      </c>
      <c r="J66" s="263">
        <v>0</v>
      </c>
      <c r="K66" s="264">
        <f>E66*J66</f>
        <v>0</v>
      </c>
      <c r="O66" s="256">
        <v>2</v>
      </c>
      <c r="AA66" s="231">
        <v>1</v>
      </c>
      <c r="AB66" s="231">
        <v>1</v>
      </c>
      <c r="AC66" s="231">
        <v>1</v>
      </c>
      <c r="AZ66" s="231">
        <v>1</v>
      </c>
      <c r="BA66" s="231">
        <f>IF(AZ66=1,G66,0)</f>
        <v>0</v>
      </c>
      <c r="BB66" s="231">
        <f>IF(AZ66=2,G66,0)</f>
        <v>0</v>
      </c>
      <c r="BC66" s="231">
        <f>IF(AZ66=3,G66,0)</f>
        <v>0</v>
      </c>
      <c r="BD66" s="231">
        <f>IF(AZ66=4,G66,0)</f>
        <v>0</v>
      </c>
      <c r="BE66" s="231">
        <f>IF(AZ66=5,G66,0)</f>
        <v>0</v>
      </c>
      <c r="CA66" s="256">
        <v>1</v>
      </c>
      <c r="CB66" s="256">
        <v>1</v>
      </c>
    </row>
    <row r="67" spans="1:80" x14ac:dyDescent="0.2">
      <c r="A67" s="265"/>
      <c r="B67" s="268"/>
      <c r="C67" s="322" t="s">
        <v>408</v>
      </c>
      <c r="D67" s="323"/>
      <c r="E67" s="269">
        <v>14.5</v>
      </c>
      <c r="F67" s="270"/>
      <c r="G67" s="271"/>
      <c r="H67" s="272"/>
      <c r="I67" s="266"/>
      <c r="J67" s="273"/>
      <c r="K67" s="266"/>
      <c r="M67" s="267" t="s">
        <v>408</v>
      </c>
      <c r="O67" s="256"/>
    </row>
    <row r="68" spans="1:80" x14ac:dyDescent="0.2">
      <c r="A68" s="265"/>
      <c r="B68" s="268"/>
      <c r="C68" s="322" t="s">
        <v>409</v>
      </c>
      <c r="D68" s="323"/>
      <c r="E68" s="269">
        <v>5.72</v>
      </c>
      <c r="F68" s="270"/>
      <c r="G68" s="271"/>
      <c r="H68" s="272"/>
      <c r="I68" s="266"/>
      <c r="J68" s="273"/>
      <c r="K68" s="266"/>
      <c r="M68" s="267" t="s">
        <v>409</v>
      </c>
      <c r="O68" s="256"/>
    </row>
    <row r="69" spans="1:80" x14ac:dyDescent="0.2">
      <c r="A69" s="265"/>
      <c r="B69" s="268"/>
      <c r="C69" s="322" t="s">
        <v>410</v>
      </c>
      <c r="D69" s="323"/>
      <c r="E69" s="269">
        <v>0.65</v>
      </c>
      <c r="F69" s="270"/>
      <c r="G69" s="271"/>
      <c r="H69" s="272"/>
      <c r="I69" s="266"/>
      <c r="J69" s="273"/>
      <c r="K69" s="266"/>
      <c r="M69" s="267" t="s">
        <v>410</v>
      </c>
      <c r="O69" s="256"/>
    </row>
    <row r="70" spans="1:80" ht="22.5" x14ac:dyDescent="0.2">
      <c r="A70" s="257">
        <v>27</v>
      </c>
      <c r="B70" s="258" t="s">
        <v>411</v>
      </c>
      <c r="C70" s="259" t="s">
        <v>412</v>
      </c>
      <c r="D70" s="260" t="s">
        <v>127</v>
      </c>
      <c r="E70" s="261">
        <v>1.6</v>
      </c>
      <c r="F70" s="261">
        <v>0</v>
      </c>
      <c r="G70" s="262">
        <f>E70*F70</f>
        <v>0</v>
      </c>
      <c r="H70" s="263">
        <v>0.18310000000000001</v>
      </c>
      <c r="I70" s="264">
        <f>E70*H70</f>
        <v>0.29296000000000005</v>
      </c>
      <c r="J70" s="263">
        <v>0</v>
      </c>
      <c r="K70" s="264">
        <f>E70*J70</f>
        <v>0</v>
      </c>
      <c r="O70" s="256">
        <v>2</v>
      </c>
      <c r="AA70" s="231">
        <v>1</v>
      </c>
      <c r="AB70" s="231">
        <v>1</v>
      </c>
      <c r="AC70" s="231">
        <v>1</v>
      </c>
      <c r="AZ70" s="231">
        <v>1</v>
      </c>
      <c r="BA70" s="231">
        <f>IF(AZ70=1,G70,0)</f>
        <v>0</v>
      </c>
      <c r="BB70" s="231">
        <f>IF(AZ70=2,G70,0)</f>
        <v>0</v>
      </c>
      <c r="BC70" s="231">
        <f>IF(AZ70=3,G70,0)</f>
        <v>0</v>
      </c>
      <c r="BD70" s="231">
        <f>IF(AZ70=4,G70,0)</f>
        <v>0</v>
      </c>
      <c r="BE70" s="231">
        <f>IF(AZ70=5,G70,0)</f>
        <v>0</v>
      </c>
      <c r="CA70" s="256">
        <v>1</v>
      </c>
      <c r="CB70" s="256">
        <v>1</v>
      </c>
    </row>
    <row r="71" spans="1:80" x14ac:dyDescent="0.2">
      <c r="A71" s="265"/>
      <c r="B71" s="268"/>
      <c r="C71" s="322" t="s">
        <v>413</v>
      </c>
      <c r="D71" s="323"/>
      <c r="E71" s="269">
        <v>1.6</v>
      </c>
      <c r="F71" s="270"/>
      <c r="G71" s="271"/>
      <c r="H71" s="272"/>
      <c r="I71" s="266"/>
      <c r="J71" s="273"/>
      <c r="K71" s="266"/>
      <c r="M71" s="267" t="s">
        <v>413</v>
      </c>
      <c r="O71" s="256"/>
    </row>
    <row r="72" spans="1:80" ht="22.5" x14ac:dyDescent="0.2">
      <c r="A72" s="257">
        <v>28</v>
      </c>
      <c r="B72" s="258" t="s">
        <v>414</v>
      </c>
      <c r="C72" s="259" t="s">
        <v>415</v>
      </c>
      <c r="D72" s="260" t="s">
        <v>131</v>
      </c>
      <c r="E72" s="261">
        <v>1.2</v>
      </c>
      <c r="F72" s="261">
        <v>0</v>
      </c>
      <c r="G72" s="262">
        <f>E72*F72</f>
        <v>0</v>
      </c>
      <c r="H72" s="263">
        <v>1.2</v>
      </c>
      <c r="I72" s="264">
        <f>E72*H72</f>
        <v>1.44</v>
      </c>
      <c r="J72" s="263">
        <v>0</v>
      </c>
      <c r="K72" s="264">
        <f>E72*J72</f>
        <v>0</v>
      </c>
      <c r="O72" s="256">
        <v>2</v>
      </c>
      <c r="AA72" s="231">
        <v>1</v>
      </c>
      <c r="AB72" s="231">
        <v>1</v>
      </c>
      <c r="AC72" s="231">
        <v>1</v>
      </c>
      <c r="AZ72" s="231">
        <v>1</v>
      </c>
      <c r="BA72" s="231">
        <f>IF(AZ72=1,G72,0)</f>
        <v>0</v>
      </c>
      <c r="BB72" s="231">
        <f>IF(AZ72=2,G72,0)</f>
        <v>0</v>
      </c>
      <c r="BC72" s="231">
        <f>IF(AZ72=3,G72,0)</f>
        <v>0</v>
      </c>
      <c r="BD72" s="231">
        <f>IF(AZ72=4,G72,0)</f>
        <v>0</v>
      </c>
      <c r="BE72" s="231">
        <f>IF(AZ72=5,G72,0)</f>
        <v>0</v>
      </c>
      <c r="CA72" s="256">
        <v>1</v>
      </c>
      <c r="CB72" s="256">
        <v>1</v>
      </c>
    </row>
    <row r="73" spans="1:80" ht="22.5" x14ac:dyDescent="0.2">
      <c r="A73" s="257">
        <v>29</v>
      </c>
      <c r="B73" s="258" t="s">
        <v>416</v>
      </c>
      <c r="C73" s="259" t="s">
        <v>417</v>
      </c>
      <c r="D73" s="260" t="s">
        <v>181</v>
      </c>
      <c r="E73" s="261">
        <v>423</v>
      </c>
      <c r="F73" s="261">
        <v>0</v>
      </c>
      <c r="G73" s="262">
        <f>E73*F73</f>
        <v>0</v>
      </c>
      <c r="H73" s="263">
        <v>0.10381</v>
      </c>
      <c r="I73" s="264">
        <f>E73*H73</f>
        <v>43.911630000000002</v>
      </c>
      <c r="J73" s="263">
        <v>0</v>
      </c>
      <c r="K73" s="264">
        <f>E73*J73</f>
        <v>0</v>
      </c>
      <c r="O73" s="256">
        <v>2</v>
      </c>
      <c r="AA73" s="231">
        <v>1</v>
      </c>
      <c r="AB73" s="231">
        <v>1</v>
      </c>
      <c r="AC73" s="231">
        <v>1</v>
      </c>
      <c r="AZ73" s="231">
        <v>1</v>
      </c>
      <c r="BA73" s="231">
        <f>IF(AZ73=1,G73,0)</f>
        <v>0</v>
      </c>
      <c r="BB73" s="231">
        <f>IF(AZ73=2,G73,0)</f>
        <v>0</v>
      </c>
      <c r="BC73" s="231">
        <f>IF(AZ73=3,G73,0)</f>
        <v>0</v>
      </c>
      <c r="BD73" s="231">
        <f>IF(AZ73=4,G73,0)</f>
        <v>0</v>
      </c>
      <c r="BE73" s="231">
        <f>IF(AZ73=5,G73,0)</f>
        <v>0</v>
      </c>
      <c r="CA73" s="256">
        <v>1</v>
      </c>
      <c r="CB73" s="256">
        <v>1</v>
      </c>
    </row>
    <row r="74" spans="1:80" x14ac:dyDescent="0.2">
      <c r="A74" s="265"/>
      <c r="B74" s="268"/>
      <c r="C74" s="322" t="s">
        <v>418</v>
      </c>
      <c r="D74" s="323"/>
      <c r="E74" s="269">
        <v>448</v>
      </c>
      <c r="F74" s="270"/>
      <c r="G74" s="271"/>
      <c r="H74" s="272"/>
      <c r="I74" s="266"/>
      <c r="J74" s="273"/>
      <c r="K74" s="266"/>
      <c r="M74" s="267" t="s">
        <v>418</v>
      </c>
      <c r="O74" s="256"/>
    </row>
    <row r="75" spans="1:80" ht="22.5" x14ac:dyDescent="0.2">
      <c r="A75" s="265"/>
      <c r="B75" s="268"/>
      <c r="C75" s="322" t="s">
        <v>419</v>
      </c>
      <c r="D75" s="323"/>
      <c r="E75" s="269">
        <v>-25</v>
      </c>
      <c r="F75" s="270"/>
      <c r="G75" s="271"/>
      <c r="H75" s="272"/>
      <c r="I75" s="266"/>
      <c r="J75" s="273"/>
      <c r="K75" s="266"/>
      <c r="M75" s="267" t="s">
        <v>419</v>
      </c>
      <c r="O75" s="256"/>
    </row>
    <row r="76" spans="1:80" ht="22.5" x14ac:dyDescent="0.2">
      <c r="A76" s="257">
        <v>30</v>
      </c>
      <c r="B76" s="258" t="s">
        <v>420</v>
      </c>
      <c r="C76" s="259" t="s">
        <v>421</v>
      </c>
      <c r="D76" s="260" t="s">
        <v>181</v>
      </c>
      <c r="E76" s="261">
        <v>25</v>
      </c>
      <c r="F76" s="261">
        <v>0</v>
      </c>
      <c r="G76" s="262">
        <f>E76*F76</f>
        <v>0</v>
      </c>
      <c r="H76" s="263">
        <v>0.15834999999999999</v>
      </c>
      <c r="I76" s="264">
        <f>E76*H76</f>
        <v>3.9587499999999998</v>
      </c>
      <c r="J76" s="263">
        <v>0</v>
      </c>
      <c r="K76" s="264">
        <f>E76*J76</f>
        <v>0</v>
      </c>
      <c r="O76" s="256">
        <v>2</v>
      </c>
      <c r="AA76" s="231">
        <v>1</v>
      </c>
      <c r="AB76" s="231">
        <v>1</v>
      </c>
      <c r="AC76" s="231">
        <v>1</v>
      </c>
      <c r="AZ76" s="231">
        <v>1</v>
      </c>
      <c r="BA76" s="231">
        <f>IF(AZ76=1,G76,0)</f>
        <v>0</v>
      </c>
      <c r="BB76" s="231">
        <f>IF(AZ76=2,G76,0)</f>
        <v>0</v>
      </c>
      <c r="BC76" s="231">
        <f>IF(AZ76=3,G76,0)</f>
        <v>0</v>
      </c>
      <c r="BD76" s="231">
        <f>IF(AZ76=4,G76,0)</f>
        <v>0</v>
      </c>
      <c r="BE76" s="231">
        <f>IF(AZ76=5,G76,0)</f>
        <v>0</v>
      </c>
      <c r="CA76" s="256">
        <v>1</v>
      </c>
      <c r="CB76" s="256">
        <v>1</v>
      </c>
    </row>
    <row r="77" spans="1:80" x14ac:dyDescent="0.2">
      <c r="A77" s="265"/>
      <c r="B77" s="268"/>
      <c r="C77" s="322" t="s">
        <v>422</v>
      </c>
      <c r="D77" s="323"/>
      <c r="E77" s="269">
        <v>25</v>
      </c>
      <c r="F77" s="270"/>
      <c r="G77" s="271"/>
      <c r="H77" s="272"/>
      <c r="I77" s="266"/>
      <c r="J77" s="273"/>
      <c r="K77" s="266"/>
      <c r="M77" s="267" t="s">
        <v>422</v>
      </c>
      <c r="O77" s="256"/>
    </row>
    <row r="78" spans="1:80" ht="22.5" x14ac:dyDescent="0.2">
      <c r="A78" s="257">
        <v>31</v>
      </c>
      <c r="B78" s="258" t="s">
        <v>423</v>
      </c>
      <c r="C78" s="259" t="s">
        <v>424</v>
      </c>
      <c r="D78" s="260" t="s">
        <v>425</v>
      </c>
      <c r="E78" s="261">
        <v>5.4184000000000001</v>
      </c>
      <c r="F78" s="261">
        <v>0</v>
      </c>
      <c r="G78" s="262">
        <f>E78*F78</f>
        <v>0</v>
      </c>
      <c r="H78" s="263">
        <v>1</v>
      </c>
      <c r="I78" s="264">
        <f>E78*H78</f>
        <v>5.4184000000000001</v>
      </c>
      <c r="J78" s="263"/>
      <c r="K78" s="264">
        <f>E78*J78</f>
        <v>0</v>
      </c>
      <c r="O78" s="256">
        <v>2</v>
      </c>
      <c r="AA78" s="231">
        <v>3</v>
      </c>
      <c r="AB78" s="231">
        <v>1</v>
      </c>
      <c r="AC78" s="231">
        <v>58380129</v>
      </c>
      <c r="AZ78" s="231">
        <v>1</v>
      </c>
      <c r="BA78" s="231">
        <f>IF(AZ78=1,G78,0)</f>
        <v>0</v>
      </c>
      <c r="BB78" s="231">
        <f>IF(AZ78=2,G78,0)</f>
        <v>0</v>
      </c>
      <c r="BC78" s="231">
        <f>IF(AZ78=3,G78,0)</f>
        <v>0</v>
      </c>
      <c r="BD78" s="231">
        <f>IF(AZ78=4,G78,0)</f>
        <v>0</v>
      </c>
      <c r="BE78" s="231">
        <f>IF(AZ78=5,G78,0)</f>
        <v>0</v>
      </c>
      <c r="CA78" s="256">
        <v>3</v>
      </c>
      <c r="CB78" s="256">
        <v>1</v>
      </c>
    </row>
    <row r="79" spans="1:80" x14ac:dyDescent="0.2">
      <c r="A79" s="265"/>
      <c r="B79" s="268"/>
      <c r="C79" s="322" t="s">
        <v>426</v>
      </c>
      <c r="D79" s="323"/>
      <c r="E79" s="269">
        <v>3.7648000000000001</v>
      </c>
      <c r="F79" s="270"/>
      <c r="G79" s="271"/>
      <c r="H79" s="272"/>
      <c r="I79" s="266"/>
      <c r="J79" s="273"/>
      <c r="K79" s="266"/>
      <c r="M79" s="267" t="s">
        <v>426</v>
      </c>
      <c r="O79" s="256"/>
    </row>
    <row r="80" spans="1:80" x14ac:dyDescent="0.2">
      <c r="A80" s="265"/>
      <c r="B80" s="268"/>
      <c r="C80" s="322" t="s">
        <v>427</v>
      </c>
      <c r="D80" s="323"/>
      <c r="E80" s="269">
        <v>1.6536</v>
      </c>
      <c r="F80" s="270"/>
      <c r="G80" s="271"/>
      <c r="H80" s="272"/>
      <c r="I80" s="266"/>
      <c r="J80" s="273"/>
      <c r="K80" s="266"/>
      <c r="M80" s="267" t="s">
        <v>427</v>
      </c>
      <c r="O80" s="256"/>
    </row>
    <row r="81" spans="1:80" x14ac:dyDescent="0.2">
      <c r="A81" s="274"/>
      <c r="B81" s="275" t="s">
        <v>98</v>
      </c>
      <c r="C81" s="276" t="s">
        <v>390</v>
      </c>
      <c r="D81" s="277"/>
      <c r="E81" s="278"/>
      <c r="F81" s="279"/>
      <c r="G81" s="280">
        <f>SUM(G54:G80)</f>
        <v>0</v>
      </c>
      <c r="H81" s="281"/>
      <c r="I81" s="282">
        <f>SUM(I54:I80)</f>
        <v>129.96459879999998</v>
      </c>
      <c r="J81" s="281"/>
      <c r="K81" s="282">
        <f>SUM(K54:K80)</f>
        <v>0</v>
      </c>
      <c r="O81" s="256">
        <v>4</v>
      </c>
      <c r="BA81" s="283">
        <f>SUM(BA54:BA80)</f>
        <v>0</v>
      </c>
      <c r="BB81" s="283">
        <f>SUM(BB54:BB80)</f>
        <v>0</v>
      </c>
      <c r="BC81" s="283">
        <f>SUM(BC54:BC80)</f>
        <v>0</v>
      </c>
      <c r="BD81" s="283">
        <f>SUM(BD54:BD80)</f>
        <v>0</v>
      </c>
      <c r="BE81" s="283">
        <f>SUM(BE54:BE80)</f>
        <v>0</v>
      </c>
    </row>
    <row r="82" spans="1:80" x14ac:dyDescent="0.2">
      <c r="A82" s="246" t="s">
        <v>96</v>
      </c>
      <c r="B82" s="247" t="s">
        <v>293</v>
      </c>
      <c r="C82" s="248" t="s">
        <v>294</v>
      </c>
      <c r="D82" s="249"/>
      <c r="E82" s="250"/>
      <c r="F82" s="250"/>
      <c r="G82" s="251"/>
      <c r="H82" s="252"/>
      <c r="I82" s="253"/>
      <c r="J82" s="254"/>
      <c r="K82" s="255"/>
      <c r="O82" s="256">
        <v>1</v>
      </c>
    </row>
    <row r="83" spans="1:80" ht="22.5" x14ac:dyDescent="0.2">
      <c r="A83" s="257">
        <v>32</v>
      </c>
      <c r="B83" s="258" t="s">
        <v>296</v>
      </c>
      <c r="C83" s="259" t="s">
        <v>297</v>
      </c>
      <c r="D83" s="260" t="s">
        <v>127</v>
      </c>
      <c r="E83" s="261">
        <v>6000</v>
      </c>
      <c r="F83" s="261">
        <v>0</v>
      </c>
      <c r="G83" s="262">
        <f>E83*F83</f>
        <v>0</v>
      </c>
      <c r="H83" s="263">
        <v>0</v>
      </c>
      <c r="I83" s="264">
        <f>E83*H83</f>
        <v>0</v>
      </c>
      <c r="J83" s="263">
        <v>0</v>
      </c>
      <c r="K83" s="264">
        <f>E83*J83</f>
        <v>0</v>
      </c>
      <c r="O83" s="256">
        <v>2</v>
      </c>
      <c r="AA83" s="231">
        <v>1</v>
      </c>
      <c r="AB83" s="231">
        <v>1</v>
      </c>
      <c r="AC83" s="231">
        <v>1</v>
      </c>
      <c r="AZ83" s="231">
        <v>1</v>
      </c>
      <c r="BA83" s="231">
        <f>IF(AZ83=1,G83,0)</f>
        <v>0</v>
      </c>
      <c r="BB83" s="231">
        <f>IF(AZ83=2,G83,0)</f>
        <v>0</v>
      </c>
      <c r="BC83" s="231">
        <f>IF(AZ83=3,G83,0)</f>
        <v>0</v>
      </c>
      <c r="BD83" s="231">
        <f>IF(AZ83=4,G83,0)</f>
        <v>0</v>
      </c>
      <c r="BE83" s="231">
        <f>IF(AZ83=5,G83,0)</f>
        <v>0</v>
      </c>
      <c r="CA83" s="256">
        <v>1</v>
      </c>
      <c r="CB83" s="256">
        <v>1</v>
      </c>
    </row>
    <row r="84" spans="1:80" x14ac:dyDescent="0.2">
      <c r="A84" s="274"/>
      <c r="B84" s="275" t="s">
        <v>98</v>
      </c>
      <c r="C84" s="276" t="s">
        <v>295</v>
      </c>
      <c r="D84" s="277"/>
      <c r="E84" s="278"/>
      <c r="F84" s="279"/>
      <c r="G84" s="280">
        <f>SUM(G82:G83)</f>
        <v>0</v>
      </c>
      <c r="H84" s="281"/>
      <c r="I84" s="282">
        <f>SUM(I82:I83)</f>
        <v>0</v>
      </c>
      <c r="J84" s="281"/>
      <c r="K84" s="282">
        <f>SUM(K82:K83)</f>
        <v>0</v>
      </c>
      <c r="O84" s="256">
        <v>4</v>
      </c>
      <c r="BA84" s="283">
        <f>SUM(BA82:BA83)</f>
        <v>0</v>
      </c>
      <c r="BB84" s="283">
        <f>SUM(BB82:BB83)</f>
        <v>0</v>
      </c>
      <c r="BC84" s="283">
        <f>SUM(BC82:BC83)</f>
        <v>0</v>
      </c>
      <c r="BD84" s="283">
        <f>SUM(BD82:BD83)</f>
        <v>0</v>
      </c>
      <c r="BE84" s="283">
        <f>SUM(BE82:BE83)</f>
        <v>0</v>
      </c>
    </row>
    <row r="85" spans="1:80" x14ac:dyDescent="0.2">
      <c r="A85" s="246" t="s">
        <v>96</v>
      </c>
      <c r="B85" s="247" t="s">
        <v>303</v>
      </c>
      <c r="C85" s="248" t="s">
        <v>304</v>
      </c>
      <c r="D85" s="249"/>
      <c r="E85" s="250"/>
      <c r="F85" s="250"/>
      <c r="G85" s="251"/>
      <c r="H85" s="252"/>
      <c r="I85" s="253"/>
      <c r="J85" s="254"/>
      <c r="K85" s="255"/>
      <c r="O85" s="256">
        <v>1</v>
      </c>
    </row>
    <row r="86" spans="1:80" x14ac:dyDescent="0.2">
      <c r="A86" s="257">
        <v>33</v>
      </c>
      <c r="B86" s="258" t="s">
        <v>428</v>
      </c>
      <c r="C86" s="259" t="s">
        <v>429</v>
      </c>
      <c r="D86" s="260" t="s">
        <v>207</v>
      </c>
      <c r="E86" s="261">
        <v>249.043629684</v>
      </c>
      <c r="F86" s="261">
        <v>0</v>
      </c>
      <c r="G86" s="262">
        <f>E86*F86</f>
        <v>0</v>
      </c>
      <c r="H86" s="263">
        <v>0</v>
      </c>
      <c r="I86" s="264">
        <f>E86*H86</f>
        <v>0</v>
      </c>
      <c r="J86" s="263"/>
      <c r="K86" s="264">
        <f>E86*J86</f>
        <v>0</v>
      </c>
      <c r="O86" s="256">
        <v>2</v>
      </c>
      <c r="AA86" s="231">
        <v>7</v>
      </c>
      <c r="AB86" s="231">
        <v>1</v>
      </c>
      <c r="AC86" s="231">
        <v>2</v>
      </c>
      <c r="AZ86" s="231">
        <v>1</v>
      </c>
      <c r="BA86" s="231">
        <f>IF(AZ86=1,G86,0)</f>
        <v>0</v>
      </c>
      <c r="BB86" s="231">
        <f>IF(AZ86=2,G86,0)</f>
        <v>0</v>
      </c>
      <c r="BC86" s="231">
        <f>IF(AZ86=3,G86,0)</f>
        <v>0</v>
      </c>
      <c r="BD86" s="231">
        <f>IF(AZ86=4,G86,0)</f>
        <v>0</v>
      </c>
      <c r="BE86" s="231">
        <f>IF(AZ86=5,G86,0)</f>
        <v>0</v>
      </c>
      <c r="CA86" s="256">
        <v>7</v>
      </c>
      <c r="CB86" s="256">
        <v>1</v>
      </c>
    </row>
    <row r="87" spans="1:80" x14ac:dyDescent="0.2">
      <c r="A87" s="274"/>
      <c r="B87" s="275" t="s">
        <v>98</v>
      </c>
      <c r="C87" s="276" t="s">
        <v>305</v>
      </c>
      <c r="D87" s="277"/>
      <c r="E87" s="278"/>
      <c r="F87" s="279"/>
      <c r="G87" s="280">
        <f>SUM(G85:G86)</f>
        <v>0</v>
      </c>
      <c r="H87" s="281"/>
      <c r="I87" s="282">
        <f>SUM(I85:I86)</f>
        <v>0</v>
      </c>
      <c r="J87" s="281"/>
      <c r="K87" s="282">
        <f>SUM(K85:K86)</f>
        <v>0</v>
      </c>
      <c r="O87" s="256">
        <v>4</v>
      </c>
      <c r="BA87" s="283">
        <f>SUM(BA85:BA86)</f>
        <v>0</v>
      </c>
      <c r="BB87" s="283">
        <f>SUM(BB85:BB86)</f>
        <v>0</v>
      </c>
      <c r="BC87" s="283">
        <f>SUM(BC85:BC86)</f>
        <v>0</v>
      </c>
      <c r="BD87" s="283">
        <f>SUM(BD85:BD86)</f>
        <v>0</v>
      </c>
      <c r="BE87" s="283">
        <f>SUM(BE85:BE86)</f>
        <v>0</v>
      </c>
    </row>
    <row r="88" spans="1:80" x14ac:dyDescent="0.2">
      <c r="A88" s="246" t="s">
        <v>96</v>
      </c>
      <c r="B88" s="247" t="s">
        <v>430</v>
      </c>
      <c r="C88" s="248" t="s">
        <v>431</v>
      </c>
      <c r="D88" s="249"/>
      <c r="E88" s="250"/>
      <c r="F88" s="250"/>
      <c r="G88" s="251"/>
      <c r="H88" s="252"/>
      <c r="I88" s="253"/>
      <c r="J88" s="254"/>
      <c r="K88" s="255"/>
      <c r="O88" s="256">
        <v>1</v>
      </c>
    </row>
    <row r="89" spans="1:80" ht="22.5" x14ac:dyDescent="0.2">
      <c r="A89" s="257">
        <v>34</v>
      </c>
      <c r="B89" s="258" t="s">
        <v>433</v>
      </c>
      <c r="C89" s="259" t="s">
        <v>434</v>
      </c>
      <c r="D89" s="260" t="s">
        <v>142</v>
      </c>
      <c r="E89" s="261">
        <v>20.268599999999999</v>
      </c>
      <c r="F89" s="261">
        <v>0</v>
      </c>
      <c r="G89" s="262">
        <f>E89*F89</f>
        <v>0</v>
      </c>
      <c r="H89" s="263">
        <v>8.0000000000000007E-5</v>
      </c>
      <c r="I89" s="264">
        <f>E89*H89</f>
        <v>1.6214880000000001E-3</v>
      </c>
      <c r="J89" s="263">
        <v>0</v>
      </c>
      <c r="K89" s="264">
        <f>E89*J89</f>
        <v>0</v>
      </c>
      <c r="O89" s="256">
        <v>2</v>
      </c>
      <c r="AA89" s="231">
        <v>1</v>
      </c>
      <c r="AB89" s="231">
        <v>7</v>
      </c>
      <c r="AC89" s="231">
        <v>7</v>
      </c>
      <c r="AZ89" s="231">
        <v>2</v>
      </c>
      <c r="BA89" s="231">
        <f>IF(AZ89=1,G89,0)</f>
        <v>0</v>
      </c>
      <c r="BB89" s="231">
        <f>IF(AZ89=2,G89,0)</f>
        <v>0</v>
      </c>
      <c r="BC89" s="231">
        <f>IF(AZ89=3,G89,0)</f>
        <v>0</v>
      </c>
      <c r="BD89" s="231">
        <f>IF(AZ89=4,G89,0)</f>
        <v>0</v>
      </c>
      <c r="BE89" s="231">
        <f>IF(AZ89=5,G89,0)</f>
        <v>0</v>
      </c>
      <c r="CA89" s="256">
        <v>1</v>
      </c>
      <c r="CB89" s="256">
        <v>7</v>
      </c>
    </row>
    <row r="90" spans="1:80" x14ac:dyDescent="0.2">
      <c r="A90" s="265"/>
      <c r="B90" s="268"/>
      <c r="C90" s="322" t="s">
        <v>435</v>
      </c>
      <c r="D90" s="323"/>
      <c r="E90" s="269">
        <v>20.268599999999999</v>
      </c>
      <c r="F90" s="270"/>
      <c r="G90" s="271"/>
      <c r="H90" s="272"/>
      <c r="I90" s="266"/>
      <c r="J90" s="273"/>
      <c r="K90" s="266"/>
      <c r="M90" s="267" t="s">
        <v>435</v>
      </c>
      <c r="O90" s="256"/>
    </row>
    <row r="91" spans="1:80" x14ac:dyDescent="0.2">
      <c r="A91" s="265"/>
      <c r="B91" s="268"/>
      <c r="C91" s="322" t="s">
        <v>436</v>
      </c>
      <c r="D91" s="323"/>
      <c r="E91" s="269">
        <v>0</v>
      </c>
      <c r="F91" s="270"/>
      <c r="G91" s="271"/>
      <c r="H91" s="272"/>
      <c r="I91" s="266"/>
      <c r="J91" s="273"/>
      <c r="K91" s="266"/>
      <c r="M91" s="267" t="s">
        <v>436</v>
      </c>
      <c r="O91" s="256"/>
    </row>
    <row r="92" spans="1:80" ht="22.5" x14ac:dyDescent="0.2">
      <c r="A92" s="257">
        <v>35</v>
      </c>
      <c r="B92" s="258" t="s">
        <v>437</v>
      </c>
      <c r="C92" s="259" t="s">
        <v>438</v>
      </c>
      <c r="D92" s="260" t="s">
        <v>112</v>
      </c>
      <c r="E92" s="261">
        <v>1</v>
      </c>
      <c r="F92" s="261">
        <v>0</v>
      </c>
      <c r="G92" s="262">
        <f>E92*F92</f>
        <v>0</v>
      </c>
      <c r="H92" s="263">
        <v>0</v>
      </c>
      <c r="I92" s="264">
        <f>E92*H92</f>
        <v>0</v>
      </c>
      <c r="J92" s="263"/>
      <c r="K92" s="264">
        <f>E92*J92</f>
        <v>0</v>
      </c>
      <c r="O92" s="256">
        <v>2</v>
      </c>
      <c r="AA92" s="231">
        <v>12</v>
      </c>
      <c r="AB92" s="231">
        <v>0</v>
      </c>
      <c r="AC92" s="231">
        <v>55</v>
      </c>
      <c r="AZ92" s="231">
        <v>2</v>
      </c>
      <c r="BA92" s="231">
        <f>IF(AZ92=1,G92,0)</f>
        <v>0</v>
      </c>
      <c r="BB92" s="231">
        <f>IF(AZ92=2,G92,0)</f>
        <v>0</v>
      </c>
      <c r="BC92" s="231">
        <f>IF(AZ92=3,G92,0)</f>
        <v>0</v>
      </c>
      <c r="BD92" s="231">
        <f>IF(AZ92=4,G92,0)</f>
        <v>0</v>
      </c>
      <c r="BE92" s="231">
        <f>IF(AZ92=5,G92,0)</f>
        <v>0</v>
      </c>
      <c r="CA92" s="256">
        <v>12</v>
      </c>
      <c r="CB92" s="256">
        <v>0</v>
      </c>
    </row>
    <row r="93" spans="1:80" x14ac:dyDescent="0.2">
      <c r="A93" s="265"/>
      <c r="B93" s="268"/>
      <c r="C93" s="322" t="s">
        <v>439</v>
      </c>
      <c r="D93" s="323"/>
      <c r="E93" s="269">
        <v>1</v>
      </c>
      <c r="F93" s="270"/>
      <c r="G93" s="271"/>
      <c r="H93" s="272"/>
      <c r="I93" s="266"/>
      <c r="J93" s="273"/>
      <c r="K93" s="266"/>
      <c r="M93" s="267" t="s">
        <v>439</v>
      </c>
      <c r="O93" s="256"/>
    </row>
    <row r="94" spans="1:80" x14ac:dyDescent="0.2">
      <c r="A94" s="257">
        <v>36</v>
      </c>
      <c r="B94" s="258" t="s">
        <v>440</v>
      </c>
      <c r="C94" s="259" t="s">
        <v>441</v>
      </c>
      <c r="D94" s="260" t="s">
        <v>112</v>
      </c>
      <c r="E94" s="261">
        <v>1</v>
      </c>
      <c r="F94" s="261">
        <v>0</v>
      </c>
      <c r="G94" s="262">
        <f>E94*F94</f>
        <v>0</v>
      </c>
      <c r="H94" s="263">
        <v>0</v>
      </c>
      <c r="I94" s="264">
        <f>E94*H94</f>
        <v>0</v>
      </c>
      <c r="J94" s="263"/>
      <c r="K94" s="264">
        <f>E94*J94</f>
        <v>0</v>
      </c>
      <c r="O94" s="256">
        <v>2</v>
      </c>
      <c r="AA94" s="231">
        <v>12</v>
      </c>
      <c r="AB94" s="231">
        <v>0</v>
      </c>
      <c r="AC94" s="231">
        <v>56</v>
      </c>
      <c r="AZ94" s="231">
        <v>2</v>
      </c>
      <c r="BA94" s="231">
        <f>IF(AZ94=1,G94,0)</f>
        <v>0</v>
      </c>
      <c r="BB94" s="231">
        <f>IF(AZ94=2,G94,0)</f>
        <v>0</v>
      </c>
      <c r="BC94" s="231">
        <f>IF(AZ94=3,G94,0)</f>
        <v>0</v>
      </c>
      <c r="BD94" s="231">
        <f>IF(AZ94=4,G94,0)</f>
        <v>0</v>
      </c>
      <c r="BE94" s="231">
        <f>IF(AZ94=5,G94,0)</f>
        <v>0</v>
      </c>
      <c r="CA94" s="256">
        <v>12</v>
      </c>
      <c r="CB94" s="256">
        <v>0</v>
      </c>
    </row>
    <row r="95" spans="1:80" x14ac:dyDescent="0.2">
      <c r="A95" s="265"/>
      <c r="B95" s="268"/>
      <c r="C95" s="322" t="s">
        <v>442</v>
      </c>
      <c r="D95" s="323"/>
      <c r="E95" s="269">
        <v>1</v>
      </c>
      <c r="F95" s="270"/>
      <c r="G95" s="271"/>
      <c r="H95" s="272"/>
      <c r="I95" s="266"/>
      <c r="J95" s="273"/>
      <c r="K95" s="266"/>
      <c r="M95" s="267" t="s">
        <v>442</v>
      </c>
      <c r="O95" s="256"/>
    </row>
    <row r="96" spans="1:80" x14ac:dyDescent="0.2">
      <c r="A96" s="257">
        <v>37</v>
      </c>
      <c r="B96" s="258" t="s">
        <v>443</v>
      </c>
      <c r="C96" s="259" t="s">
        <v>444</v>
      </c>
      <c r="D96" s="260" t="s">
        <v>112</v>
      </c>
      <c r="E96" s="261">
        <v>1</v>
      </c>
      <c r="F96" s="261">
        <v>0</v>
      </c>
      <c r="G96" s="262">
        <f>E96*F96</f>
        <v>0</v>
      </c>
      <c r="H96" s="263">
        <v>0</v>
      </c>
      <c r="I96" s="264">
        <f>E96*H96</f>
        <v>0</v>
      </c>
      <c r="J96" s="263"/>
      <c r="K96" s="264">
        <f>E96*J96</f>
        <v>0</v>
      </c>
      <c r="O96" s="256">
        <v>2</v>
      </c>
      <c r="AA96" s="231">
        <v>12</v>
      </c>
      <c r="AB96" s="231">
        <v>0</v>
      </c>
      <c r="AC96" s="231">
        <v>57</v>
      </c>
      <c r="AZ96" s="231">
        <v>2</v>
      </c>
      <c r="BA96" s="231">
        <f>IF(AZ96=1,G96,0)</f>
        <v>0</v>
      </c>
      <c r="BB96" s="231">
        <f>IF(AZ96=2,G96,0)</f>
        <v>0</v>
      </c>
      <c r="BC96" s="231">
        <f>IF(AZ96=3,G96,0)</f>
        <v>0</v>
      </c>
      <c r="BD96" s="231">
        <f>IF(AZ96=4,G96,0)</f>
        <v>0</v>
      </c>
      <c r="BE96" s="231">
        <f>IF(AZ96=5,G96,0)</f>
        <v>0</v>
      </c>
      <c r="CA96" s="256">
        <v>12</v>
      </c>
      <c r="CB96" s="256">
        <v>0</v>
      </c>
    </row>
    <row r="97" spans="1:80" x14ac:dyDescent="0.2">
      <c r="A97" s="257">
        <v>38</v>
      </c>
      <c r="B97" s="258" t="s">
        <v>445</v>
      </c>
      <c r="C97" s="259" t="s">
        <v>446</v>
      </c>
      <c r="D97" s="260" t="s">
        <v>12</v>
      </c>
      <c r="E97" s="261"/>
      <c r="F97" s="261">
        <v>0</v>
      </c>
      <c r="G97" s="262">
        <f>E97*F97</f>
        <v>0</v>
      </c>
      <c r="H97" s="263">
        <v>0</v>
      </c>
      <c r="I97" s="264">
        <f>E97*H97</f>
        <v>0</v>
      </c>
      <c r="J97" s="263"/>
      <c r="K97" s="264">
        <f>E97*J97</f>
        <v>0</v>
      </c>
      <c r="O97" s="256">
        <v>2</v>
      </c>
      <c r="AA97" s="231">
        <v>7</v>
      </c>
      <c r="AB97" s="231">
        <v>1002</v>
      </c>
      <c r="AC97" s="231">
        <v>5</v>
      </c>
      <c r="AZ97" s="231">
        <v>2</v>
      </c>
      <c r="BA97" s="231">
        <f>IF(AZ97=1,G97,0)</f>
        <v>0</v>
      </c>
      <c r="BB97" s="231">
        <f>IF(AZ97=2,G97,0)</f>
        <v>0</v>
      </c>
      <c r="BC97" s="231">
        <f>IF(AZ97=3,G97,0)</f>
        <v>0</v>
      </c>
      <c r="BD97" s="231">
        <f>IF(AZ97=4,G97,0)</f>
        <v>0</v>
      </c>
      <c r="BE97" s="231">
        <f>IF(AZ97=5,G97,0)</f>
        <v>0</v>
      </c>
      <c r="CA97" s="256">
        <v>7</v>
      </c>
      <c r="CB97" s="256">
        <v>1002</v>
      </c>
    </row>
    <row r="98" spans="1:80" x14ac:dyDescent="0.2">
      <c r="A98" s="274"/>
      <c r="B98" s="275" t="s">
        <v>98</v>
      </c>
      <c r="C98" s="276" t="s">
        <v>432</v>
      </c>
      <c r="D98" s="277"/>
      <c r="E98" s="278"/>
      <c r="F98" s="279"/>
      <c r="G98" s="280">
        <f>SUM(G88:G97)</f>
        <v>0</v>
      </c>
      <c r="H98" s="281"/>
      <c r="I98" s="282">
        <f>SUM(I88:I97)</f>
        <v>1.6214880000000001E-3</v>
      </c>
      <c r="J98" s="281"/>
      <c r="K98" s="282">
        <f>SUM(K88:K97)</f>
        <v>0</v>
      </c>
      <c r="O98" s="256">
        <v>4</v>
      </c>
      <c r="BA98" s="283">
        <f>SUM(BA88:BA97)</f>
        <v>0</v>
      </c>
      <c r="BB98" s="283">
        <f>SUM(BB88:BB97)</f>
        <v>0</v>
      </c>
      <c r="BC98" s="283">
        <f>SUM(BC88:BC97)</f>
        <v>0</v>
      </c>
      <c r="BD98" s="283">
        <f>SUM(BD88:BD97)</f>
        <v>0</v>
      </c>
      <c r="BE98" s="283">
        <f>SUM(BE88:BE97)</f>
        <v>0</v>
      </c>
    </row>
    <row r="99" spans="1:80" x14ac:dyDescent="0.2">
      <c r="E99" s="231"/>
    </row>
    <row r="100" spans="1:80" x14ac:dyDescent="0.2">
      <c r="E100" s="231"/>
    </row>
    <row r="101" spans="1:80" x14ac:dyDescent="0.2">
      <c r="E101" s="231"/>
    </row>
    <row r="102" spans="1:80" x14ac:dyDescent="0.2">
      <c r="E102" s="231"/>
    </row>
    <row r="103" spans="1:80" x14ac:dyDescent="0.2">
      <c r="E103" s="231"/>
    </row>
    <row r="104" spans="1:80" x14ac:dyDescent="0.2">
      <c r="E104" s="231"/>
    </row>
    <row r="105" spans="1:80" x14ac:dyDescent="0.2">
      <c r="E105" s="231"/>
    </row>
    <row r="106" spans="1:80" x14ac:dyDescent="0.2">
      <c r="E106" s="231"/>
    </row>
    <row r="107" spans="1:80" x14ac:dyDescent="0.2">
      <c r="E107" s="231"/>
    </row>
    <row r="108" spans="1:80" x14ac:dyDescent="0.2">
      <c r="E108" s="231"/>
    </row>
    <row r="109" spans="1:80" x14ac:dyDescent="0.2">
      <c r="E109" s="231"/>
    </row>
    <row r="110" spans="1:80" x14ac:dyDescent="0.2">
      <c r="E110" s="231"/>
    </row>
    <row r="111" spans="1:80" x14ac:dyDescent="0.2">
      <c r="E111" s="231"/>
    </row>
    <row r="112" spans="1:80" x14ac:dyDescent="0.2">
      <c r="E112" s="231"/>
    </row>
    <row r="113" spans="1:7" x14ac:dyDescent="0.2">
      <c r="E113" s="231"/>
    </row>
    <row r="114" spans="1:7" x14ac:dyDescent="0.2">
      <c r="E114" s="231"/>
    </row>
    <row r="115" spans="1:7" x14ac:dyDescent="0.2">
      <c r="E115" s="231"/>
    </row>
    <row r="116" spans="1:7" x14ac:dyDescent="0.2">
      <c r="E116" s="231"/>
    </row>
    <row r="117" spans="1:7" x14ac:dyDescent="0.2">
      <c r="E117" s="231"/>
    </row>
    <row r="118" spans="1:7" x14ac:dyDescent="0.2">
      <c r="E118" s="231"/>
    </row>
    <row r="119" spans="1:7" x14ac:dyDescent="0.2">
      <c r="E119" s="231"/>
    </row>
    <row r="120" spans="1:7" x14ac:dyDescent="0.2">
      <c r="E120" s="231"/>
    </row>
    <row r="121" spans="1:7" x14ac:dyDescent="0.2">
      <c r="E121" s="231"/>
    </row>
    <row r="122" spans="1:7" x14ac:dyDescent="0.2">
      <c r="A122" s="273"/>
      <c r="B122" s="273"/>
      <c r="C122" s="273"/>
      <c r="D122" s="273"/>
      <c r="E122" s="273"/>
      <c r="F122" s="273"/>
      <c r="G122" s="273"/>
    </row>
    <row r="123" spans="1:7" x14ac:dyDescent="0.2">
      <c r="A123" s="273"/>
      <c r="B123" s="273"/>
      <c r="C123" s="273"/>
      <c r="D123" s="273"/>
      <c r="E123" s="273"/>
      <c r="F123" s="273"/>
      <c r="G123" s="273"/>
    </row>
    <row r="124" spans="1:7" x14ac:dyDescent="0.2">
      <c r="A124" s="273"/>
      <c r="B124" s="273"/>
      <c r="C124" s="273"/>
      <c r="D124" s="273"/>
      <c r="E124" s="273"/>
      <c r="F124" s="273"/>
      <c r="G124" s="273"/>
    </row>
    <row r="125" spans="1:7" x14ac:dyDescent="0.2">
      <c r="A125" s="273"/>
      <c r="B125" s="273"/>
      <c r="C125" s="273"/>
      <c r="D125" s="273"/>
      <c r="E125" s="273"/>
      <c r="F125" s="273"/>
      <c r="G125" s="273"/>
    </row>
    <row r="126" spans="1:7" x14ac:dyDescent="0.2">
      <c r="E126" s="231"/>
    </row>
    <row r="127" spans="1:7" x14ac:dyDescent="0.2">
      <c r="E127" s="231"/>
    </row>
    <row r="128" spans="1:7" x14ac:dyDescent="0.2">
      <c r="E128" s="231"/>
    </row>
    <row r="129" spans="5:5" x14ac:dyDescent="0.2">
      <c r="E129" s="231"/>
    </row>
    <row r="130" spans="5:5" x14ac:dyDescent="0.2">
      <c r="E130" s="231"/>
    </row>
    <row r="131" spans="5:5" x14ac:dyDescent="0.2">
      <c r="E131" s="231"/>
    </row>
    <row r="132" spans="5:5" x14ac:dyDescent="0.2">
      <c r="E132" s="231"/>
    </row>
    <row r="133" spans="5:5" x14ac:dyDescent="0.2">
      <c r="E133" s="231"/>
    </row>
    <row r="134" spans="5:5" x14ac:dyDescent="0.2">
      <c r="E134" s="231"/>
    </row>
    <row r="135" spans="5:5" x14ac:dyDescent="0.2">
      <c r="E135" s="231"/>
    </row>
    <row r="136" spans="5:5" x14ac:dyDescent="0.2">
      <c r="E136" s="231"/>
    </row>
    <row r="137" spans="5:5" x14ac:dyDescent="0.2">
      <c r="E137" s="231"/>
    </row>
    <row r="138" spans="5:5" x14ac:dyDescent="0.2">
      <c r="E138" s="231"/>
    </row>
    <row r="139" spans="5:5" x14ac:dyDescent="0.2">
      <c r="E139" s="231"/>
    </row>
    <row r="140" spans="5:5" x14ac:dyDescent="0.2">
      <c r="E140" s="231"/>
    </row>
    <row r="141" spans="5:5" x14ac:dyDescent="0.2">
      <c r="E141" s="231"/>
    </row>
    <row r="142" spans="5:5" x14ac:dyDescent="0.2">
      <c r="E142" s="231"/>
    </row>
    <row r="143" spans="5:5" x14ac:dyDescent="0.2">
      <c r="E143" s="231"/>
    </row>
    <row r="144" spans="5:5" x14ac:dyDescent="0.2">
      <c r="E144" s="231"/>
    </row>
    <row r="145" spans="1:7" x14ac:dyDescent="0.2">
      <c r="E145" s="231"/>
    </row>
    <row r="146" spans="1:7" x14ac:dyDescent="0.2">
      <c r="E146" s="231"/>
    </row>
    <row r="147" spans="1:7" x14ac:dyDescent="0.2">
      <c r="E147" s="231"/>
    </row>
    <row r="148" spans="1:7" x14ac:dyDescent="0.2">
      <c r="E148" s="231"/>
    </row>
    <row r="149" spans="1:7" x14ac:dyDescent="0.2">
      <c r="E149" s="231"/>
    </row>
    <row r="150" spans="1:7" x14ac:dyDescent="0.2">
      <c r="E150" s="231"/>
    </row>
    <row r="151" spans="1:7" x14ac:dyDescent="0.2">
      <c r="E151" s="231"/>
    </row>
    <row r="152" spans="1:7" x14ac:dyDescent="0.2">
      <c r="E152" s="231"/>
    </row>
    <row r="153" spans="1:7" x14ac:dyDescent="0.2">
      <c r="E153" s="231"/>
    </row>
    <row r="154" spans="1:7" x14ac:dyDescent="0.2">
      <c r="E154" s="231"/>
    </row>
    <row r="155" spans="1:7" x14ac:dyDescent="0.2">
      <c r="E155" s="231"/>
    </row>
    <row r="156" spans="1:7" x14ac:dyDescent="0.2">
      <c r="E156" s="231"/>
    </row>
    <row r="157" spans="1:7" x14ac:dyDescent="0.2">
      <c r="A157" s="284"/>
      <c r="B157" s="284"/>
    </row>
    <row r="158" spans="1:7" x14ac:dyDescent="0.2">
      <c r="A158" s="273"/>
      <c r="B158" s="273"/>
      <c r="C158" s="285"/>
      <c r="D158" s="285"/>
      <c r="E158" s="286"/>
      <c r="F158" s="285"/>
      <c r="G158" s="287"/>
    </row>
    <row r="159" spans="1:7" x14ac:dyDescent="0.2">
      <c r="A159" s="288"/>
      <c r="B159" s="288"/>
      <c r="C159" s="273"/>
      <c r="D159" s="273"/>
      <c r="E159" s="289"/>
      <c r="F159" s="273"/>
      <c r="G159" s="273"/>
    </row>
    <row r="160" spans="1:7" x14ac:dyDescent="0.2">
      <c r="A160" s="273"/>
      <c r="B160" s="273"/>
      <c r="C160" s="273"/>
      <c r="D160" s="273"/>
      <c r="E160" s="289"/>
      <c r="F160" s="273"/>
      <c r="G160" s="273"/>
    </row>
    <row r="161" spans="1:7" x14ac:dyDescent="0.2">
      <c r="A161" s="273"/>
      <c r="B161" s="273"/>
      <c r="C161" s="273"/>
      <c r="D161" s="273"/>
      <c r="E161" s="289"/>
      <c r="F161" s="273"/>
      <c r="G161" s="273"/>
    </row>
    <row r="162" spans="1:7" x14ac:dyDescent="0.2">
      <c r="A162" s="273"/>
      <c r="B162" s="273"/>
      <c r="C162" s="273"/>
      <c r="D162" s="273"/>
      <c r="E162" s="289"/>
      <c r="F162" s="273"/>
      <c r="G162" s="273"/>
    </row>
    <row r="163" spans="1:7" x14ac:dyDescent="0.2">
      <c r="A163" s="273"/>
      <c r="B163" s="273"/>
      <c r="C163" s="273"/>
      <c r="D163" s="273"/>
      <c r="E163" s="289"/>
      <c r="F163" s="273"/>
      <c r="G163" s="273"/>
    </row>
    <row r="164" spans="1:7" x14ac:dyDescent="0.2">
      <c r="A164" s="273"/>
      <c r="B164" s="273"/>
      <c r="C164" s="273"/>
      <c r="D164" s="273"/>
      <c r="E164" s="289"/>
      <c r="F164" s="273"/>
      <c r="G164" s="273"/>
    </row>
    <row r="165" spans="1:7" x14ac:dyDescent="0.2">
      <c r="A165" s="273"/>
      <c r="B165" s="273"/>
      <c r="C165" s="273"/>
      <c r="D165" s="273"/>
      <c r="E165" s="289"/>
      <c r="F165" s="273"/>
      <c r="G165" s="273"/>
    </row>
    <row r="166" spans="1:7" x14ac:dyDescent="0.2">
      <c r="A166" s="273"/>
      <c r="B166" s="273"/>
      <c r="C166" s="273"/>
      <c r="D166" s="273"/>
      <c r="E166" s="289"/>
      <c r="F166" s="273"/>
      <c r="G166" s="273"/>
    </row>
    <row r="167" spans="1:7" x14ac:dyDescent="0.2">
      <c r="A167" s="273"/>
      <c r="B167" s="273"/>
      <c r="C167" s="273"/>
      <c r="D167" s="273"/>
      <c r="E167" s="289"/>
      <c r="F167" s="273"/>
      <c r="G167" s="273"/>
    </row>
    <row r="168" spans="1:7" x14ac:dyDescent="0.2">
      <c r="A168" s="273"/>
      <c r="B168" s="273"/>
      <c r="C168" s="273"/>
      <c r="D168" s="273"/>
      <c r="E168" s="289"/>
      <c r="F168" s="273"/>
      <c r="G168" s="273"/>
    </row>
    <row r="169" spans="1:7" x14ac:dyDescent="0.2">
      <c r="A169" s="273"/>
      <c r="B169" s="273"/>
      <c r="C169" s="273"/>
      <c r="D169" s="273"/>
      <c r="E169" s="289"/>
      <c r="F169" s="273"/>
      <c r="G169" s="273"/>
    </row>
    <row r="170" spans="1:7" x14ac:dyDescent="0.2">
      <c r="A170" s="273"/>
      <c r="B170" s="273"/>
      <c r="C170" s="273"/>
      <c r="D170" s="273"/>
      <c r="E170" s="289"/>
      <c r="F170" s="273"/>
      <c r="G170" s="273"/>
    </row>
    <row r="171" spans="1:7" x14ac:dyDescent="0.2">
      <c r="A171" s="273"/>
      <c r="B171" s="273"/>
      <c r="C171" s="273"/>
      <c r="D171" s="273"/>
      <c r="E171" s="289"/>
      <c r="F171" s="273"/>
      <c r="G171" s="273"/>
    </row>
  </sheetData>
  <mergeCells count="42">
    <mergeCell ref="C90:D90"/>
    <mergeCell ref="C91:D91"/>
    <mergeCell ref="C93:D93"/>
    <mergeCell ref="C95:D95"/>
    <mergeCell ref="C71:D71"/>
    <mergeCell ref="C74:D74"/>
    <mergeCell ref="C75:D75"/>
    <mergeCell ref="C77:D77"/>
    <mergeCell ref="C79:D79"/>
    <mergeCell ref="C80:D80"/>
    <mergeCell ref="C69:D69"/>
    <mergeCell ref="C46:D46"/>
    <mergeCell ref="C47:D47"/>
    <mergeCell ref="C56:D56"/>
    <mergeCell ref="C57:D57"/>
    <mergeCell ref="C58:D58"/>
    <mergeCell ref="C60:D60"/>
    <mergeCell ref="C61:D61"/>
    <mergeCell ref="C63:D63"/>
    <mergeCell ref="C65:D65"/>
    <mergeCell ref="C67:D67"/>
    <mergeCell ref="C68:D68"/>
    <mergeCell ref="C42:D42"/>
    <mergeCell ref="C44:D44"/>
    <mergeCell ref="C12:D12"/>
    <mergeCell ref="C13:D13"/>
    <mergeCell ref="C14:D14"/>
    <mergeCell ref="C15:D15"/>
    <mergeCell ref="C16:D16"/>
    <mergeCell ref="C17:D17"/>
    <mergeCell ref="C18:D18"/>
    <mergeCell ref="C21:D21"/>
    <mergeCell ref="C28:D28"/>
    <mergeCell ref="C32:D32"/>
    <mergeCell ref="C37:D37"/>
    <mergeCell ref="C38:D38"/>
    <mergeCell ref="C39:D39"/>
    <mergeCell ref="A1:G1"/>
    <mergeCell ref="A3:B3"/>
    <mergeCell ref="A4:B4"/>
    <mergeCell ref="E4:G4"/>
    <mergeCell ref="C41:D41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7</vt:i4>
      </vt:variant>
      <vt:variant>
        <vt:lpstr>Pojmenované oblasti</vt:lpstr>
      </vt:variant>
      <vt:variant>
        <vt:i4>32</vt:i4>
      </vt:variant>
    </vt:vector>
  </HeadingPairs>
  <TitlesOfParts>
    <vt:vector size="39" baseType="lpstr">
      <vt:lpstr>Stavba</vt:lpstr>
      <vt:lpstr>SO 14 E5060117 KL</vt:lpstr>
      <vt:lpstr>SO 14 E5060117 Rek</vt:lpstr>
      <vt:lpstr>SO 14 E5060117 Pol</vt:lpstr>
      <vt:lpstr>SO 14 E5060117 KL-1</vt:lpstr>
      <vt:lpstr>SO 14 E5060117 Rek-1</vt:lpstr>
      <vt:lpstr>SO 14 E5060117 Pol-1</vt:lpstr>
      <vt:lpstr>Stavba!CelkemObjekty</vt:lpstr>
      <vt:lpstr>Stavba!CisloStavby</vt:lpstr>
      <vt:lpstr>Stavba!dadresa</vt:lpstr>
      <vt:lpstr>Stavba!DIČ</vt:lpstr>
      <vt:lpstr>Stavba!dmisto</vt:lpstr>
      <vt:lpstr>Stavba!dpsc</vt:lpstr>
      <vt:lpstr>Stavba!IČO</vt:lpstr>
      <vt:lpstr>Stavba!NazevObjektu</vt:lpstr>
      <vt:lpstr>Stavba!NazevStavby</vt:lpstr>
      <vt:lpstr>'SO 14 E5060117 Pol'!Názvy_tisku</vt:lpstr>
      <vt:lpstr>'SO 14 E5060117 Pol-1'!Názvy_tisku</vt:lpstr>
      <vt:lpstr>'SO 14 E5060117 Rek'!Názvy_tisku</vt:lpstr>
      <vt:lpstr>'SO 14 E5060117 Rek-1'!Názvy_tisku</vt:lpstr>
      <vt:lpstr>Stavba!Objednatel</vt:lpstr>
      <vt:lpstr>Stavba!Objekt</vt:lpstr>
      <vt:lpstr>'SO 14 E5060117 KL'!Oblast_tisku</vt:lpstr>
      <vt:lpstr>'SO 14 E5060117 KL-1'!Oblast_tisku</vt:lpstr>
      <vt:lpstr>'SO 14 E5060117 Pol'!Oblast_tisku</vt:lpstr>
      <vt:lpstr>'SO 14 E5060117 Pol-1'!Oblast_tisku</vt:lpstr>
      <vt:lpstr>'SO 14 E5060117 Rek'!Oblast_tisku</vt:lpstr>
      <vt:lpstr>'SO 14 E5060117 Rek-1'!Oblast_tisku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Stavba!SazbaDPH1</vt:lpstr>
      <vt:lpstr>Stavba!SazbaDPH2</vt:lpstr>
      <vt:lpstr>Stavba!SoucetDilu</vt:lpstr>
      <vt:lpstr>Stavba!StavbaCelkem</vt:lpstr>
      <vt:lpstr>Stavba!Zhotovitel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</dc:creator>
  <cp:lastModifiedBy>Jiří Havel</cp:lastModifiedBy>
  <cp:lastPrinted>2017-11-22T07:32:34Z</cp:lastPrinted>
  <dcterms:created xsi:type="dcterms:W3CDTF">2017-11-22T07:30:14Z</dcterms:created>
  <dcterms:modified xsi:type="dcterms:W3CDTF">2017-11-27T12:41:37Z</dcterms:modified>
</cp:coreProperties>
</file>